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60.11\Mashroat\99-Common\WB - Project Controls Volume\"/>
    </mc:Choice>
  </mc:AlternateContent>
  <bookViews>
    <workbookView xWindow="0" yWindow="0" windowWidth="13790" windowHeight="5940"/>
  </bookViews>
  <sheets>
    <sheet name="Quantity Tracker Summar" sheetId="6" r:id="rId1"/>
    <sheet name="Quantity Tracker Details" sheetId="7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8" i="7" l="1"/>
  <c r="AA28" i="7"/>
  <c r="H27" i="7"/>
  <c r="AA27" i="7"/>
  <c r="H26" i="7"/>
  <c r="N26" i="7"/>
  <c r="H25" i="7"/>
  <c r="AA25" i="7"/>
  <c r="H24" i="7"/>
  <c r="N24" i="7"/>
  <c r="T24" i="7"/>
  <c r="H23" i="7"/>
  <c r="H22" i="7"/>
  <c r="N22" i="7"/>
  <c r="T22" i="7"/>
  <c r="H21" i="7"/>
  <c r="AA21" i="7"/>
  <c r="H20" i="7"/>
  <c r="H19" i="7"/>
  <c r="H18" i="7"/>
  <c r="H17" i="7"/>
  <c r="H16" i="7"/>
  <c r="H15" i="7"/>
  <c r="H14" i="7"/>
  <c r="Z25" i="7"/>
  <c r="Y25" i="7"/>
  <c r="X25" i="7"/>
  <c r="U25" i="7"/>
  <c r="M25" i="7"/>
  <c r="S25" i="7"/>
  <c r="Z27" i="7"/>
  <c r="Y27" i="7"/>
  <c r="X27" i="7"/>
  <c r="U27" i="7"/>
  <c r="N27" i="7"/>
  <c r="M27" i="7"/>
  <c r="S27" i="7"/>
  <c r="AA26" i="7"/>
  <c r="Z26" i="7"/>
  <c r="Y26" i="7"/>
  <c r="X26" i="7"/>
  <c r="U26" i="7"/>
  <c r="M26" i="7"/>
  <c r="W26" i="7"/>
  <c r="Z24" i="7"/>
  <c r="Y24" i="7"/>
  <c r="X24" i="7"/>
  <c r="U24" i="7"/>
  <c r="M24" i="7"/>
  <c r="S24" i="7"/>
  <c r="AA23" i="7"/>
  <c r="Z23" i="7"/>
  <c r="Y23" i="7"/>
  <c r="X23" i="7"/>
  <c r="N23" i="7"/>
  <c r="M23" i="7"/>
  <c r="AA22" i="7"/>
  <c r="Z22" i="7"/>
  <c r="Y22" i="7"/>
  <c r="X22" i="7"/>
  <c r="U22" i="7"/>
  <c r="M22" i="7"/>
  <c r="W22" i="7"/>
  <c r="P22" i="7"/>
  <c r="Z21" i="7"/>
  <c r="Y21" i="7"/>
  <c r="X21" i="7"/>
  <c r="M21" i="7"/>
  <c r="S21" i="7"/>
  <c r="M28" i="7"/>
  <c r="Q28" i="7"/>
  <c r="N28" i="7"/>
  <c r="U28" i="7"/>
  <c r="X28" i="7"/>
  <c r="Y28" i="7"/>
  <c r="Z28" i="7"/>
  <c r="P26" i="7"/>
  <c r="R26" i="7"/>
  <c r="W27" i="7"/>
  <c r="P27" i="7"/>
  <c r="R27" i="7"/>
  <c r="N21" i="7"/>
  <c r="T21" i="7"/>
  <c r="W21" i="7"/>
  <c r="P21" i="7"/>
  <c r="AA24" i="7"/>
  <c r="N25" i="7"/>
  <c r="T25" i="7"/>
  <c r="V21" i="7"/>
  <c r="O21" i="7"/>
  <c r="Q21" i="7"/>
  <c r="S22" i="7"/>
  <c r="S23" i="7"/>
  <c r="Q24" i="7"/>
  <c r="W28" i="7"/>
  <c r="P28" i="7"/>
  <c r="R28" i="7"/>
  <c r="V28" i="7"/>
  <c r="Q26" i="7"/>
  <c r="V24" i="7"/>
  <c r="T26" i="7"/>
  <c r="T27" i="7"/>
  <c r="V25" i="7"/>
  <c r="W25" i="7"/>
  <c r="Q25" i="7"/>
  <c r="U21" i="7"/>
  <c r="Q22" i="7"/>
  <c r="T23" i="7"/>
  <c r="W24" i="7"/>
  <c r="P24" i="7"/>
  <c r="R24" i="7"/>
  <c r="R22" i="7"/>
  <c r="S26" i="7"/>
  <c r="V27" i="7"/>
  <c r="V23" i="7"/>
  <c r="O23" i="7"/>
  <c r="U23" i="7"/>
  <c r="W23" i="7"/>
  <c r="P23" i="7"/>
  <c r="R23" i="7"/>
  <c r="V26" i="7"/>
  <c r="Q27" i="7"/>
  <c r="V22" i="7"/>
  <c r="T28" i="7"/>
  <c r="S28" i="7"/>
  <c r="AA20" i="7"/>
  <c r="Y20" i="7"/>
  <c r="X20" i="7"/>
  <c r="N20" i="7"/>
  <c r="M20" i="7"/>
  <c r="S20" i="7"/>
  <c r="Z20" i="7"/>
  <c r="AA19" i="7"/>
  <c r="Y19" i="7"/>
  <c r="X19" i="7"/>
  <c r="AA18" i="7"/>
  <c r="Y18" i="7"/>
  <c r="X18" i="7"/>
  <c r="U18" i="7"/>
  <c r="N18" i="7"/>
  <c r="T18" i="7"/>
  <c r="M18" i="7"/>
  <c r="S18" i="7"/>
  <c r="Z18" i="7"/>
  <c r="AA17" i="7"/>
  <c r="Y17" i="7"/>
  <c r="X17" i="7"/>
  <c r="N17" i="7"/>
  <c r="T17" i="7"/>
  <c r="M17" i="7"/>
  <c r="S17" i="7"/>
  <c r="Z17" i="7"/>
  <c r="AA16" i="7"/>
  <c r="Y16" i="7"/>
  <c r="X16" i="7"/>
  <c r="N16" i="7"/>
  <c r="T16" i="7"/>
  <c r="M16" i="7"/>
  <c r="S16" i="7"/>
  <c r="Z16" i="7"/>
  <c r="AA15" i="7"/>
  <c r="Y15" i="7"/>
  <c r="X15" i="7"/>
  <c r="N15" i="7"/>
  <c r="T15" i="7"/>
  <c r="M15" i="7"/>
  <c r="S15" i="7"/>
  <c r="Z15" i="7"/>
  <c r="AA14" i="7"/>
  <c r="Y14" i="7"/>
  <c r="X14" i="7"/>
  <c r="N14" i="7"/>
  <c r="T14" i="7"/>
  <c r="M14" i="7"/>
  <c r="S14" i="7"/>
  <c r="Z14" i="7"/>
  <c r="P25" i="7"/>
  <c r="Q23" i="7"/>
  <c r="W20" i="7"/>
  <c r="P20" i="7"/>
  <c r="R20" i="7"/>
  <c r="R21" i="7"/>
  <c r="R25" i="7"/>
  <c r="V15" i="7"/>
  <c r="O15" i="7"/>
  <c r="U15" i="7"/>
  <c r="V16" i="7"/>
  <c r="O16" i="7"/>
  <c r="U16" i="7"/>
  <c r="V17" i="7"/>
  <c r="O17" i="7"/>
  <c r="U17" i="7"/>
  <c r="V18" i="7"/>
  <c r="T20" i="7"/>
  <c r="V14" i="7"/>
  <c r="W15" i="7"/>
  <c r="P15" i="7"/>
  <c r="W16" i="7"/>
  <c r="P16" i="7"/>
  <c r="R16" i="7"/>
  <c r="W17" i="7"/>
  <c r="P17" i="7"/>
  <c r="R17" i="7"/>
  <c r="W18" i="7"/>
  <c r="P18" i="7"/>
  <c r="M19" i="7"/>
  <c r="N19" i="7"/>
  <c r="V20" i="7"/>
  <c r="Q14" i="7"/>
  <c r="Q16" i="7"/>
  <c r="Q18" i="7"/>
  <c r="U20" i="7"/>
  <c r="W14" i="7"/>
  <c r="P14" i="7"/>
  <c r="R15" i="7"/>
  <c r="R18" i="7"/>
  <c r="R14" i="7"/>
  <c r="Q15" i="7"/>
  <c r="Q17" i="7"/>
  <c r="Q20" i="7"/>
  <c r="Q19" i="7"/>
  <c r="W19" i="7"/>
  <c r="P19" i="7"/>
  <c r="R19" i="7"/>
  <c r="V19" i="7"/>
  <c r="S19" i="7"/>
  <c r="U14" i="7"/>
  <c r="Z19" i="7"/>
  <c r="U19" i="7"/>
  <c r="T19" i="7"/>
</calcChain>
</file>

<file path=xl/sharedStrings.xml><?xml version="1.0" encoding="utf-8"?>
<sst xmlns="http://schemas.openxmlformats.org/spreadsheetml/2006/main" count="204" uniqueCount="92">
  <si>
    <t>Project No. : ____________________________________</t>
  </si>
  <si>
    <t>Report Date : ________________</t>
  </si>
  <si>
    <t>Project Descripton : ______________________________</t>
  </si>
  <si>
    <t>Week Ending : _______________</t>
  </si>
  <si>
    <t>Project Location : ________________________________</t>
  </si>
  <si>
    <t>Entity : ________________________________________</t>
  </si>
  <si>
    <t>Contractor : ____________________________________</t>
  </si>
  <si>
    <t>JOBHOURS</t>
  </si>
  <si>
    <t>PERFORMANCE</t>
  </si>
  <si>
    <t>QUANTITIES</t>
  </si>
  <si>
    <t>SPENT</t>
  </si>
  <si>
    <t xml:space="preserve">EARNED  </t>
  </si>
  <si>
    <t>SCHEDULE</t>
  </si>
  <si>
    <t>SPI</t>
  </si>
  <si>
    <t>JHP</t>
  </si>
  <si>
    <t>PERCENT COMPLETE</t>
  </si>
  <si>
    <t>UNIT RATE (hrs/unit)</t>
  </si>
  <si>
    <t>Cost Account</t>
  </si>
  <si>
    <t>Description</t>
  </si>
  <si>
    <t>UOM</t>
  </si>
  <si>
    <t xml:space="preserve"> Current Forecast</t>
  </si>
  <si>
    <t>Current Budget</t>
  </si>
  <si>
    <t>To Date</t>
  </si>
  <si>
    <t>This Period</t>
  </si>
  <si>
    <t>Current Forecast</t>
  </si>
  <si>
    <t>Schedule
(C.B.)</t>
  </si>
  <si>
    <t>Actual
(C.B.)</t>
  </si>
  <si>
    <t>Actual
(C.F.)</t>
  </si>
  <si>
    <t>A</t>
  </si>
  <si>
    <t>B</t>
  </si>
  <si>
    <t>C</t>
  </si>
  <si>
    <t>D</t>
  </si>
  <si>
    <t>E</t>
  </si>
  <si>
    <t>F</t>
  </si>
  <si>
    <t>G</t>
  </si>
  <si>
    <t>H</t>
  </si>
  <si>
    <t>I=C/B*F</t>
  </si>
  <si>
    <t>J=D/B*F</t>
  </si>
  <si>
    <t>K</t>
  </si>
  <si>
    <t>L</t>
  </si>
  <si>
    <t>M=I/K</t>
  </si>
  <si>
    <t>N=J/L</t>
  </si>
  <si>
    <t>O=I/G</t>
  </si>
  <si>
    <t>P=J/H</t>
  </si>
  <si>
    <t>Q=K/F</t>
  </si>
  <si>
    <t>R=I/F</t>
  </si>
  <si>
    <t>S=I/E</t>
  </si>
  <si>
    <t>T=E/A</t>
  </si>
  <si>
    <t>U=F/B</t>
  </si>
  <si>
    <t>V=G/C</t>
  </si>
  <si>
    <t>W=H/D</t>
  </si>
  <si>
    <t>Sitework</t>
  </si>
  <si>
    <t>M2</t>
  </si>
  <si>
    <t>Concrete</t>
  </si>
  <si>
    <t>M3</t>
  </si>
  <si>
    <t>Steel</t>
  </si>
  <si>
    <t>MT</t>
  </si>
  <si>
    <t>Architectural</t>
  </si>
  <si>
    <t>Piping</t>
  </si>
  <si>
    <t>LM</t>
  </si>
  <si>
    <t>Electrical</t>
  </si>
  <si>
    <t>Instrumentation</t>
  </si>
  <si>
    <t>EA</t>
  </si>
  <si>
    <t>Pumps &amp; Drivers</t>
  </si>
  <si>
    <t>TOTAL</t>
  </si>
  <si>
    <t>NOTES:</t>
  </si>
  <si>
    <t>UOM = Unit of Measurement</t>
  </si>
  <si>
    <t>Current Budget = Original Budget + Scope Change</t>
  </si>
  <si>
    <t>Current Forecast = Original Budget + Scope Change + Trends</t>
  </si>
  <si>
    <t>SPI = Schedule Perfrmance Index (Good performance =&gt; 1.0 Bad performance &lt; 1.0)</t>
  </si>
  <si>
    <t>JHP = Job Hour Performance (others refer as Performance Factor) (Good performance =&gt; 1.0 Bad performance &lt; 1.0)</t>
  </si>
  <si>
    <t>QUANTITY TRACKER DETAILS</t>
  </si>
  <si>
    <t>100.100.100</t>
  </si>
  <si>
    <t>Structural Excavation - Machine &amp; Hand</t>
  </si>
  <si>
    <t>M3##</t>
  </si>
  <si>
    <t>100.100.200</t>
  </si>
  <si>
    <t>Backfill, Machine &amp; Some Hand</t>
  </si>
  <si>
    <t>Trench'g Excav &amp; Bkf'l, Excavation</t>
  </si>
  <si>
    <t>Trench'g Excav &amp; Bkf'l, Backfill</t>
  </si>
  <si>
    <t>100.100.300</t>
  </si>
  <si>
    <t>Bored Piles - Spoil Removal</t>
  </si>
  <si>
    <t>100.100.400</t>
  </si>
  <si>
    <t>Fencing, Chain Link</t>
  </si>
  <si>
    <t>Fencing, Gates</t>
  </si>
  <si>
    <t>100.100.500</t>
  </si>
  <si>
    <t>Guard Posts</t>
  </si>
  <si>
    <t>100.100.600</t>
  </si>
  <si>
    <t xml:space="preserve">Drainage &amp; Sewers (Gravity only) Manhls, Catch Basins &amp; other </t>
  </si>
  <si>
    <t>Structural Excavation - Machine and Hand</t>
  </si>
  <si>
    <t>Landscaping Fencing &amp; Roads - Fencing</t>
  </si>
  <si>
    <t>Note : UOM with ## are main commodity</t>
  </si>
  <si>
    <t>This Document is the exclusive property of  Government Expenditure &amp; Projects Efficiency Authority and is subject to the restrictions set out in the Important Notice contained in this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</si>
</sst>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5"/>
      <color rgb="FF000000"/>
      <name val="Arial"/>
      <family val="2"/>
    </font>
    <font>
      <sz val="5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5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3" fillId="0" borderId="9" xfId="0" applyFont="1" applyBorder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10" xfId="1" applyNumberFormat="1" applyFont="1" applyFill="1" applyBorder="1" applyAlignment="1">
      <alignment horizontal="center" vertical="center" wrapText="1"/>
    </xf>
    <xf numFmtId="4" fontId="6" fillId="0" borderId="9" xfId="1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6" fillId="0" borderId="10" xfId="1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10" fontId="6" fillId="0" borderId="0" xfId="1" applyNumberFormat="1" applyFont="1" applyFill="1" applyBorder="1" applyAlignment="1">
      <alignment horizontal="center" vertical="center" wrapText="1"/>
    </xf>
    <xf numFmtId="39" fontId="6" fillId="0" borderId="9" xfId="1" applyNumberFormat="1" applyFont="1" applyFill="1" applyBorder="1" applyAlignment="1">
      <alignment horizontal="center" vertical="center" wrapText="1"/>
    </xf>
    <xf numFmtId="39" fontId="6" fillId="0" borderId="0" xfId="1" applyNumberFormat="1" applyFont="1" applyFill="1" applyBorder="1" applyAlignment="1">
      <alignment horizontal="center" vertical="center" wrapText="1"/>
    </xf>
    <xf numFmtId="39" fontId="6" fillId="0" borderId="10" xfId="1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indent="1"/>
    </xf>
    <xf numFmtId="3" fontId="6" fillId="0" borderId="0" xfId="1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4" xfId="0" applyNumberFormat="1" applyFont="1" applyFill="1" applyBorder="1" applyAlignment="1">
      <alignment horizontal="center" vertical="center" wrapText="1"/>
    </xf>
    <xf numFmtId="3" fontId="6" fillId="0" borderId="15" xfId="0" applyNumberFormat="1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>
      <alignment horizontal="center" vertical="center" wrapText="1"/>
    </xf>
    <xf numFmtId="4" fontId="6" fillId="0" borderId="14" xfId="1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15" xfId="0" applyNumberFormat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center" wrapText="1"/>
    </xf>
    <xf numFmtId="10" fontId="6" fillId="0" borderId="15" xfId="0" applyNumberFormat="1" applyFont="1" applyFill="1" applyBorder="1" applyAlignment="1">
      <alignment horizontal="center" vertical="center" wrapText="1"/>
    </xf>
    <xf numFmtId="10" fontId="6" fillId="0" borderId="15" xfId="1" applyNumberFormat="1" applyFont="1" applyFill="1" applyBorder="1" applyAlignment="1">
      <alignment horizontal="center" vertical="center" wrapText="1"/>
    </xf>
    <xf numFmtId="39" fontId="6" fillId="0" borderId="14" xfId="1" applyNumberFormat="1" applyFont="1" applyFill="1" applyBorder="1" applyAlignment="1">
      <alignment horizontal="center" vertical="center" wrapText="1"/>
    </xf>
    <xf numFmtId="39" fontId="6" fillId="0" borderId="15" xfId="1" applyNumberFormat="1" applyFont="1" applyFill="1" applyBorder="1" applyAlignment="1">
      <alignment horizontal="center" vertical="center" wrapText="1"/>
    </xf>
    <xf numFmtId="39" fontId="6" fillId="0" borderId="2" xfId="1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9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indent="1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3" fontId="7" fillId="0" borderId="10" xfId="1" applyNumberFormat="1" applyFont="1" applyFill="1" applyBorder="1" applyAlignment="1">
      <alignment horizontal="center" vertical="center" wrapText="1"/>
    </xf>
    <xf numFmtId="3" fontId="7" fillId="0" borderId="13" xfId="1" applyNumberFormat="1" applyFont="1" applyFill="1" applyBorder="1" applyAlignment="1">
      <alignment horizontal="center" vertical="center" wrapText="1"/>
    </xf>
    <xf numFmtId="4" fontId="7" fillId="0" borderId="9" xfId="1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10" xfId="1" applyNumberFormat="1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>
      <alignment horizontal="center" vertical="center" wrapText="1"/>
    </xf>
    <xf numFmtId="10" fontId="7" fillId="0" borderId="0" xfId="1" applyNumberFormat="1" applyFont="1" applyFill="1" applyBorder="1" applyAlignment="1">
      <alignment horizontal="center" vertical="center" wrapText="1"/>
    </xf>
    <xf numFmtId="39" fontId="7" fillId="0" borderId="9" xfId="1" applyNumberFormat="1" applyFont="1" applyFill="1" applyBorder="1" applyAlignment="1">
      <alignment horizontal="center" vertical="center" wrapText="1"/>
    </xf>
    <xf numFmtId="39" fontId="7" fillId="0" borderId="0" xfId="1" applyNumberFormat="1" applyFont="1" applyFill="1" applyBorder="1" applyAlignment="1">
      <alignment horizontal="center" vertical="center" wrapText="1"/>
    </xf>
    <xf numFmtId="39" fontId="7" fillId="0" borderId="10" xfId="1" applyNumberFormat="1" applyFont="1" applyFill="1" applyBorder="1" applyAlignment="1">
      <alignment horizontal="center" vertical="center" wrapText="1"/>
    </xf>
    <xf numFmtId="3" fontId="7" fillId="0" borderId="0" xfId="1" applyNumberFormat="1" applyFont="1" applyFill="1" applyBorder="1" applyAlignment="1">
      <alignment horizontal="center" vertical="center" wrapText="1"/>
    </xf>
    <xf numFmtId="3" fontId="7" fillId="0" borderId="12" xfId="1" applyNumberFormat="1" applyFont="1" applyFill="1" applyBorder="1" applyAlignment="1">
      <alignment horizontal="center" vertical="center" wrapText="1"/>
    </xf>
    <xf numFmtId="4" fontId="7" fillId="0" borderId="11" xfId="1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center" vertical="center" wrapText="1"/>
    </xf>
    <xf numFmtId="4" fontId="7" fillId="0" borderId="13" xfId="1" applyNumberFormat="1" applyFont="1" applyFill="1" applyBorder="1" applyAlignment="1">
      <alignment horizontal="center" vertical="center" wrapText="1"/>
    </xf>
    <xf numFmtId="10" fontId="7" fillId="0" borderId="12" xfId="0" applyNumberFormat="1" applyFont="1" applyFill="1" applyBorder="1" applyAlignment="1">
      <alignment horizontal="center" vertical="center" wrapText="1"/>
    </xf>
    <xf numFmtId="10" fontId="7" fillId="0" borderId="12" xfId="1" applyNumberFormat="1" applyFont="1" applyFill="1" applyBorder="1" applyAlignment="1">
      <alignment horizontal="center" vertical="center" wrapText="1"/>
    </xf>
    <xf numFmtId="39" fontId="7" fillId="0" borderId="11" xfId="1" applyNumberFormat="1" applyFont="1" applyFill="1" applyBorder="1" applyAlignment="1">
      <alignment horizontal="center" vertical="center" wrapText="1"/>
    </xf>
    <xf numFmtId="39" fontId="7" fillId="0" borderId="12" xfId="1" applyNumberFormat="1" applyFont="1" applyFill="1" applyBorder="1" applyAlignment="1">
      <alignment horizontal="center" vertical="center" wrapText="1"/>
    </xf>
    <xf numFmtId="39" fontId="7" fillId="0" borderId="13" xfId="1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 indent="1"/>
    </xf>
  </cellXfs>
  <cellStyles count="2">
    <cellStyle name="Comma" xfId="1" builtinId="3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0000FF"/>
      <color rgb="FFCCFFCC"/>
      <color rgb="FFFFFFCC"/>
      <color rgb="FFFFCC99"/>
      <color rgb="FFFFCCFF"/>
      <color rgb="FFFF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25400</xdr:rowOff>
    </xdr:from>
    <xdr:to>
      <xdr:col>2</xdr:col>
      <xdr:colOff>603250</xdr:colOff>
      <xdr:row>1</xdr:row>
      <xdr:rowOff>292100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1" y="25400"/>
          <a:ext cx="876299" cy="323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2</xdr:col>
      <xdr:colOff>615950</xdr:colOff>
      <xdr:row>2</xdr:row>
      <xdr:rowOff>241300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1" y="57151"/>
          <a:ext cx="1047749" cy="457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31"/>
  <sheetViews>
    <sheetView showGridLines="0" tabSelected="1" view="pageLayout" zoomScaleNormal="130" workbookViewId="0">
      <selection activeCell="AA27" sqref="AA27"/>
    </sheetView>
  </sheetViews>
  <sheetFormatPr defaultColWidth="9.1796875" defaultRowHeight="10" x14ac:dyDescent="0.35"/>
  <cols>
    <col min="1" max="1" width="1.54296875" style="1" customWidth="1"/>
    <col min="2" max="2" width="4.453125" style="1" customWidth="1"/>
    <col min="3" max="3" width="11.26953125" style="1" customWidth="1"/>
    <col min="4" max="4" width="3.54296875" style="1" customWidth="1"/>
    <col min="5" max="5" width="4.54296875" style="10" customWidth="1"/>
    <col min="6" max="6" width="4.7265625" style="10" customWidth="1"/>
    <col min="7" max="7" width="4.81640625" style="10" customWidth="1"/>
    <col min="8" max="8" width="4.54296875" style="10" customWidth="1"/>
    <col min="9" max="9" width="5.453125" style="10" bestFit="1" customWidth="1"/>
    <col min="10" max="11" width="5" style="10" customWidth="1"/>
    <col min="12" max="12" width="4.26953125" style="10" customWidth="1"/>
    <col min="13" max="13" width="5.453125" style="10" bestFit="1" customWidth="1"/>
    <col min="14" max="14" width="4.54296875" style="10" customWidth="1"/>
    <col min="15" max="15" width="5.453125" style="10" bestFit="1" customWidth="1"/>
    <col min="16" max="16" width="4.26953125" style="10" customWidth="1"/>
    <col min="17" max="20" width="4.54296875" style="10" customWidth="1"/>
    <col min="21" max="23" width="5" style="10" customWidth="1"/>
    <col min="24" max="27" width="4.81640625" style="10" customWidth="1"/>
    <col min="28" max="16384" width="9.1796875" style="1"/>
  </cols>
  <sheetData>
    <row r="1" spans="2:27" ht="4.5" customHeight="1" x14ac:dyDescent="0.35"/>
    <row r="2" spans="2:27" ht="24.5" customHeight="1" x14ac:dyDescent="0.3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</row>
    <row r="3" spans="2:27" ht="21" customHeight="1" x14ac:dyDescent="0.3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4"/>
    </row>
    <row r="4" spans="2:27" s="5" customFormat="1" ht="10.5" customHeight="1" x14ac:dyDescent="0.35">
      <c r="B4" s="2" t="s">
        <v>0</v>
      </c>
      <c r="C4" s="9"/>
      <c r="D4" s="9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3"/>
      <c r="W4" s="15" t="s">
        <v>1</v>
      </c>
      <c r="X4" s="14"/>
      <c r="Y4" s="14"/>
      <c r="Z4" s="14"/>
      <c r="AA4" s="4"/>
    </row>
    <row r="5" spans="2:27" s="5" customFormat="1" ht="10.5" customHeight="1" x14ac:dyDescent="0.35">
      <c r="B5" s="2" t="s">
        <v>2</v>
      </c>
      <c r="C5" s="9"/>
      <c r="D5" s="9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3"/>
      <c r="W5" s="15" t="s">
        <v>3</v>
      </c>
      <c r="X5" s="14"/>
      <c r="Y5" s="14"/>
      <c r="Z5" s="14"/>
      <c r="AA5" s="4"/>
    </row>
    <row r="6" spans="2:27" s="5" customFormat="1" ht="10.5" customHeight="1" x14ac:dyDescent="0.35">
      <c r="B6" s="2" t="s">
        <v>4</v>
      </c>
      <c r="C6" s="9"/>
      <c r="D6" s="9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4"/>
    </row>
    <row r="7" spans="2:27" s="5" customFormat="1" ht="10.5" customHeight="1" x14ac:dyDescent="0.35">
      <c r="B7" s="2" t="s">
        <v>5</v>
      </c>
      <c r="C7" s="9"/>
      <c r="D7" s="9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4"/>
    </row>
    <row r="8" spans="2:27" s="5" customFormat="1" ht="10.5" customHeight="1" x14ac:dyDescent="0.35">
      <c r="B8" s="2" t="s">
        <v>6</v>
      </c>
      <c r="C8" s="9"/>
      <c r="D8" s="9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4"/>
    </row>
    <row r="9" spans="2:27" s="5" customFormat="1" ht="6" customHeight="1" x14ac:dyDescent="0.35">
      <c r="B9" s="6"/>
      <c r="C9" s="3"/>
      <c r="D9" s="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4"/>
    </row>
    <row r="10" spans="2:27" ht="16.5" customHeight="1" x14ac:dyDescent="0.35">
      <c r="B10" s="11"/>
      <c r="C10" s="16"/>
      <c r="D10" s="16"/>
      <c r="E10" s="55"/>
      <c r="F10" s="55"/>
      <c r="G10" s="55"/>
      <c r="H10" s="55"/>
      <c r="I10" s="108" t="s">
        <v>7</v>
      </c>
      <c r="J10" s="109"/>
      <c r="K10" s="109"/>
      <c r="L10" s="109"/>
      <c r="M10" s="109"/>
      <c r="N10" s="109"/>
      <c r="O10" s="109"/>
      <c r="P10" s="110"/>
      <c r="Q10" s="108" t="s">
        <v>8</v>
      </c>
      <c r="R10" s="109"/>
      <c r="S10" s="109"/>
      <c r="T10" s="110"/>
      <c r="U10" s="55"/>
      <c r="V10" s="55"/>
      <c r="W10" s="55"/>
      <c r="X10" s="55"/>
      <c r="Y10" s="55"/>
      <c r="Z10" s="55"/>
      <c r="AA10" s="56"/>
    </row>
    <row r="11" spans="2:27" ht="14.25" customHeight="1" x14ac:dyDescent="0.35">
      <c r="B11" s="6"/>
      <c r="C11" s="3"/>
      <c r="D11" s="3"/>
      <c r="E11" s="108" t="s">
        <v>9</v>
      </c>
      <c r="F11" s="109"/>
      <c r="G11" s="109"/>
      <c r="H11" s="110"/>
      <c r="I11" s="57"/>
      <c r="J11" s="58"/>
      <c r="K11" s="108" t="s">
        <v>10</v>
      </c>
      <c r="L11" s="110"/>
      <c r="M11" s="108" t="s">
        <v>11</v>
      </c>
      <c r="N11" s="110"/>
      <c r="O11" s="108" t="s">
        <v>12</v>
      </c>
      <c r="P11" s="110"/>
      <c r="Q11" s="108" t="s">
        <v>13</v>
      </c>
      <c r="R11" s="110"/>
      <c r="S11" s="108" t="s">
        <v>14</v>
      </c>
      <c r="T11" s="110"/>
      <c r="U11" s="108" t="s">
        <v>15</v>
      </c>
      <c r="V11" s="109"/>
      <c r="W11" s="110"/>
      <c r="X11" s="108" t="s">
        <v>16</v>
      </c>
      <c r="Y11" s="109"/>
      <c r="Z11" s="109"/>
      <c r="AA11" s="110"/>
    </row>
    <row r="12" spans="2:27" ht="32.25" customHeight="1" x14ac:dyDescent="0.35">
      <c r="B12" s="106" t="s">
        <v>17</v>
      </c>
      <c r="C12" s="106" t="s">
        <v>18</v>
      </c>
      <c r="D12" s="111" t="s">
        <v>19</v>
      </c>
      <c r="E12" s="105" t="s">
        <v>20</v>
      </c>
      <c r="F12" s="50" t="s">
        <v>21</v>
      </c>
      <c r="G12" s="50" t="s">
        <v>22</v>
      </c>
      <c r="H12" s="51" t="s">
        <v>23</v>
      </c>
      <c r="I12" s="105" t="s">
        <v>24</v>
      </c>
      <c r="J12" s="50" t="s">
        <v>21</v>
      </c>
      <c r="K12" s="105" t="s">
        <v>22</v>
      </c>
      <c r="L12" s="51" t="s">
        <v>23</v>
      </c>
      <c r="M12" s="105" t="s">
        <v>22</v>
      </c>
      <c r="N12" s="51" t="s">
        <v>23</v>
      </c>
      <c r="O12" s="105" t="s">
        <v>22</v>
      </c>
      <c r="P12" s="51" t="s">
        <v>23</v>
      </c>
      <c r="Q12" s="105" t="s">
        <v>22</v>
      </c>
      <c r="R12" s="51" t="s">
        <v>23</v>
      </c>
      <c r="S12" s="105" t="s">
        <v>22</v>
      </c>
      <c r="T12" s="51" t="s">
        <v>23</v>
      </c>
      <c r="U12" s="50" t="s">
        <v>25</v>
      </c>
      <c r="V12" s="50" t="s">
        <v>26</v>
      </c>
      <c r="W12" s="50" t="s">
        <v>27</v>
      </c>
      <c r="X12" s="105" t="s">
        <v>20</v>
      </c>
      <c r="Y12" s="50" t="s">
        <v>21</v>
      </c>
      <c r="Z12" s="50" t="s">
        <v>22</v>
      </c>
      <c r="AA12" s="51" t="s">
        <v>23</v>
      </c>
    </row>
    <row r="13" spans="2:27" s="18" customFormat="1" ht="16.5" customHeight="1" x14ac:dyDescent="0.35">
      <c r="B13" s="107"/>
      <c r="C13" s="107"/>
      <c r="D13" s="112"/>
      <c r="E13" s="52" t="s">
        <v>28</v>
      </c>
      <c r="F13" s="53" t="s">
        <v>29</v>
      </c>
      <c r="G13" s="53" t="s">
        <v>30</v>
      </c>
      <c r="H13" s="54" t="s">
        <v>31</v>
      </c>
      <c r="I13" s="52" t="s">
        <v>32</v>
      </c>
      <c r="J13" s="53" t="s">
        <v>33</v>
      </c>
      <c r="K13" s="52" t="s">
        <v>34</v>
      </c>
      <c r="L13" s="54" t="s">
        <v>35</v>
      </c>
      <c r="M13" s="59" t="s">
        <v>36</v>
      </c>
      <c r="N13" s="60" t="s">
        <v>37</v>
      </c>
      <c r="O13" s="53" t="s">
        <v>38</v>
      </c>
      <c r="P13" s="54" t="s">
        <v>39</v>
      </c>
      <c r="Q13" s="61" t="s">
        <v>40</v>
      </c>
      <c r="R13" s="60" t="s">
        <v>41</v>
      </c>
      <c r="S13" s="59" t="s">
        <v>42</v>
      </c>
      <c r="T13" s="60" t="s">
        <v>43</v>
      </c>
      <c r="U13" s="59" t="s">
        <v>44</v>
      </c>
      <c r="V13" s="59" t="s">
        <v>45</v>
      </c>
      <c r="W13" s="59" t="s">
        <v>46</v>
      </c>
      <c r="X13" s="61" t="s">
        <v>47</v>
      </c>
      <c r="Y13" s="59" t="s">
        <v>48</v>
      </c>
      <c r="Z13" s="59" t="s">
        <v>49</v>
      </c>
      <c r="AA13" s="60" t="s">
        <v>50</v>
      </c>
    </row>
    <row r="14" spans="2:27" ht="23.25" customHeight="1" x14ac:dyDescent="0.35">
      <c r="B14" s="19">
        <v>100</v>
      </c>
      <c r="C14" s="20" t="s">
        <v>51</v>
      </c>
      <c r="D14" s="21" t="s">
        <v>52</v>
      </c>
      <c r="E14" s="22"/>
      <c r="F14" s="23"/>
      <c r="G14" s="23"/>
      <c r="H14" s="24"/>
      <c r="I14" s="22"/>
      <c r="J14" s="23"/>
      <c r="K14" s="22"/>
      <c r="L14" s="24"/>
      <c r="M14" s="23"/>
      <c r="N14" s="24"/>
      <c r="O14" s="23"/>
      <c r="P14" s="24"/>
      <c r="Q14" s="25"/>
      <c r="R14" s="26"/>
      <c r="S14" s="27"/>
      <c r="T14" s="28"/>
      <c r="U14" s="29"/>
      <c r="V14" s="30"/>
      <c r="W14" s="30"/>
      <c r="X14" s="31"/>
      <c r="Y14" s="32"/>
      <c r="Z14" s="32"/>
      <c r="AA14" s="33"/>
    </row>
    <row r="15" spans="2:27" ht="23.25" customHeight="1" x14ac:dyDescent="0.35">
      <c r="B15" s="19">
        <v>110</v>
      </c>
      <c r="C15" s="34" t="s">
        <v>53</v>
      </c>
      <c r="D15" s="21" t="s">
        <v>54</v>
      </c>
      <c r="E15" s="22"/>
      <c r="F15" s="23"/>
      <c r="G15" s="23"/>
      <c r="H15" s="24"/>
      <c r="I15" s="23"/>
      <c r="J15" s="23"/>
      <c r="K15" s="22"/>
      <c r="L15" s="24"/>
      <c r="M15" s="23"/>
      <c r="N15" s="24"/>
      <c r="O15" s="23"/>
      <c r="P15" s="24"/>
      <c r="Q15" s="25"/>
      <c r="R15" s="26"/>
      <c r="S15" s="27"/>
      <c r="T15" s="28"/>
      <c r="U15" s="29"/>
      <c r="V15" s="30"/>
      <c r="W15" s="30"/>
      <c r="X15" s="31"/>
      <c r="Y15" s="32"/>
      <c r="Z15" s="32"/>
      <c r="AA15" s="33"/>
    </row>
    <row r="16" spans="2:27" ht="23.25" customHeight="1" x14ac:dyDescent="0.35">
      <c r="B16" s="19">
        <v>120</v>
      </c>
      <c r="C16" s="34" t="s">
        <v>55</v>
      </c>
      <c r="D16" s="21" t="s">
        <v>56</v>
      </c>
      <c r="E16" s="22"/>
      <c r="F16" s="23"/>
      <c r="G16" s="23"/>
      <c r="H16" s="24"/>
      <c r="I16" s="22"/>
      <c r="J16" s="23"/>
      <c r="K16" s="22"/>
      <c r="L16" s="24"/>
      <c r="M16" s="35"/>
      <c r="N16" s="24"/>
      <c r="O16" s="35"/>
      <c r="P16" s="24"/>
      <c r="Q16" s="25"/>
      <c r="R16" s="26"/>
      <c r="S16" s="27"/>
      <c r="T16" s="28"/>
      <c r="U16" s="29"/>
      <c r="V16" s="30"/>
      <c r="W16" s="30"/>
      <c r="X16" s="31"/>
      <c r="Y16" s="32"/>
      <c r="Z16" s="32"/>
      <c r="AA16" s="33"/>
    </row>
    <row r="17" spans="1:27" ht="23.25" customHeight="1" x14ac:dyDescent="0.35">
      <c r="B17" s="19">
        <v>130</v>
      </c>
      <c r="C17" s="34" t="s">
        <v>57</v>
      </c>
      <c r="D17" s="21" t="s">
        <v>52</v>
      </c>
      <c r="E17" s="22"/>
      <c r="F17" s="23"/>
      <c r="G17" s="23"/>
      <c r="H17" s="24"/>
      <c r="I17" s="22"/>
      <c r="J17" s="23"/>
      <c r="K17" s="22"/>
      <c r="L17" s="24"/>
      <c r="M17" s="35"/>
      <c r="N17" s="24"/>
      <c r="O17" s="35"/>
      <c r="P17" s="24"/>
      <c r="Q17" s="25"/>
      <c r="R17" s="26"/>
      <c r="S17" s="27"/>
      <c r="T17" s="28"/>
      <c r="U17" s="29"/>
      <c r="V17" s="30"/>
      <c r="W17" s="30"/>
      <c r="X17" s="31"/>
      <c r="Y17" s="32"/>
      <c r="Z17" s="32"/>
      <c r="AA17" s="33"/>
    </row>
    <row r="18" spans="1:27" ht="23.25" customHeight="1" x14ac:dyDescent="0.35">
      <c r="B18" s="19">
        <v>140</v>
      </c>
      <c r="C18" s="34" t="s">
        <v>58</v>
      </c>
      <c r="D18" s="21" t="s">
        <v>59</v>
      </c>
      <c r="E18" s="22"/>
      <c r="F18" s="23"/>
      <c r="G18" s="23"/>
      <c r="H18" s="24"/>
      <c r="I18" s="22"/>
      <c r="J18" s="23"/>
      <c r="K18" s="22"/>
      <c r="L18" s="24"/>
      <c r="M18" s="35"/>
      <c r="N18" s="24"/>
      <c r="O18" s="35"/>
      <c r="P18" s="24"/>
      <c r="Q18" s="25"/>
      <c r="R18" s="26"/>
      <c r="S18" s="27"/>
      <c r="T18" s="28"/>
      <c r="U18" s="29"/>
      <c r="V18" s="30"/>
      <c r="W18" s="30"/>
      <c r="X18" s="31"/>
      <c r="Y18" s="32"/>
      <c r="Z18" s="32"/>
      <c r="AA18" s="33"/>
    </row>
    <row r="19" spans="1:27" ht="23.25" customHeight="1" x14ac:dyDescent="0.35">
      <c r="B19" s="19">
        <v>150</v>
      </c>
      <c r="C19" s="34" t="s">
        <v>60</v>
      </c>
      <c r="D19" s="21" t="s">
        <v>59</v>
      </c>
      <c r="E19" s="22"/>
      <c r="F19" s="23"/>
      <c r="G19" s="23"/>
      <c r="H19" s="24"/>
      <c r="I19" s="22"/>
      <c r="J19" s="23"/>
      <c r="K19" s="22"/>
      <c r="L19" s="24"/>
      <c r="M19" s="23"/>
      <c r="N19" s="24"/>
      <c r="O19" s="23"/>
      <c r="P19" s="24"/>
      <c r="Q19" s="25"/>
      <c r="R19" s="26"/>
      <c r="S19" s="27"/>
      <c r="T19" s="28"/>
      <c r="U19" s="29"/>
      <c r="V19" s="30"/>
      <c r="W19" s="30"/>
      <c r="X19" s="31"/>
      <c r="Y19" s="32"/>
      <c r="Z19" s="32"/>
      <c r="AA19" s="33"/>
    </row>
    <row r="20" spans="1:27" ht="23.25" customHeight="1" x14ac:dyDescent="0.35">
      <c r="B20" s="19">
        <v>160</v>
      </c>
      <c r="C20" s="34" t="s">
        <v>61</v>
      </c>
      <c r="D20" s="21" t="s">
        <v>62</v>
      </c>
      <c r="E20" s="22"/>
      <c r="F20" s="23"/>
      <c r="G20" s="23"/>
      <c r="H20" s="24"/>
      <c r="I20" s="22"/>
      <c r="J20" s="23"/>
      <c r="K20" s="22"/>
      <c r="L20" s="24"/>
      <c r="M20" s="35"/>
      <c r="N20" s="24"/>
      <c r="O20" s="35"/>
      <c r="P20" s="24"/>
      <c r="Q20" s="25"/>
      <c r="R20" s="26"/>
      <c r="S20" s="27"/>
      <c r="T20" s="28"/>
      <c r="U20" s="29"/>
      <c r="V20" s="30"/>
      <c r="W20" s="30"/>
      <c r="X20" s="31"/>
      <c r="Y20" s="32"/>
      <c r="Z20" s="32"/>
      <c r="AA20" s="33"/>
    </row>
    <row r="21" spans="1:27" ht="23.25" customHeight="1" x14ac:dyDescent="0.35">
      <c r="B21" s="19">
        <v>170</v>
      </c>
      <c r="C21" s="34" t="s">
        <v>63</v>
      </c>
      <c r="D21" s="21" t="s">
        <v>62</v>
      </c>
      <c r="E21" s="22"/>
      <c r="F21" s="23"/>
      <c r="G21" s="23"/>
      <c r="H21" s="24"/>
      <c r="I21" s="22"/>
      <c r="J21" s="23"/>
      <c r="K21" s="22"/>
      <c r="L21" s="24"/>
      <c r="M21" s="35"/>
      <c r="N21" s="24"/>
      <c r="O21" s="35"/>
      <c r="P21" s="24"/>
      <c r="Q21" s="25"/>
      <c r="R21" s="26"/>
      <c r="S21" s="27"/>
      <c r="T21" s="28"/>
      <c r="U21" s="29"/>
      <c r="V21" s="30"/>
      <c r="W21" s="30"/>
      <c r="X21" s="31"/>
      <c r="Y21" s="32"/>
      <c r="Z21" s="32"/>
      <c r="AA21" s="33"/>
    </row>
    <row r="22" spans="1:27" ht="23.25" customHeight="1" x14ac:dyDescent="0.35">
      <c r="B22" s="36"/>
      <c r="C22" s="37" t="s">
        <v>64</v>
      </c>
      <c r="D22" s="37"/>
      <c r="E22" s="38"/>
      <c r="F22" s="39"/>
      <c r="G22" s="39"/>
      <c r="H22" s="40"/>
      <c r="I22" s="38"/>
      <c r="J22" s="39"/>
      <c r="K22" s="38"/>
      <c r="L22" s="40"/>
      <c r="M22" s="38"/>
      <c r="N22" s="40"/>
      <c r="O22" s="38"/>
      <c r="P22" s="40"/>
      <c r="Q22" s="41"/>
      <c r="R22" s="42"/>
      <c r="S22" s="43"/>
      <c r="T22" s="44"/>
      <c r="U22" s="45"/>
      <c r="V22" s="46"/>
      <c r="W22" s="46"/>
      <c r="X22" s="47"/>
      <c r="Y22" s="48"/>
      <c r="Z22" s="48"/>
      <c r="AA22" s="49"/>
    </row>
    <row r="23" spans="1:27" x14ac:dyDescent="0.35">
      <c r="B23" s="7"/>
      <c r="C23" s="8"/>
      <c r="D23" s="8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3"/>
    </row>
    <row r="24" spans="1:27" ht="13.5" customHeight="1" x14ac:dyDescent="0.35">
      <c r="B24" s="11"/>
      <c r="C24" s="16"/>
      <c r="D24" s="16"/>
      <c r="E24" s="55" t="s">
        <v>65</v>
      </c>
      <c r="F24" s="64" t="s">
        <v>66</v>
      </c>
      <c r="G24" s="55"/>
      <c r="H24" s="55"/>
      <c r="I24" s="55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3"/>
    </row>
    <row r="25" spans="1:27" ht="13.5" customHeight="1" x14ac:dyDescent="0.35">
      <c r="B25" s="11"/>
      <c r="C25" s="16"/>
      <c r="D25" s="16"/>
      <c r="E25" s="55"/>
      <c r="F25" s="64" t="s">
        <v>67</v>
      </c>
      <c r="G25" s="55"/>
      <c r="H25" s="55"/>
      <c r="I25" s="55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3"/>
    </row>
    <row r="26" spans="1:27" ht="13.5" customHeight="1" x14ac:dyDescent="0.35">
      <c r="B26" s="11"/>
      <c r="C26" s="16"/>
      <c r="D26" s="16"/>
      <c r="E26" s="55"/>
      <c r="F26" s="64" t="s">
        <v>68</v>
      </c>
      <c r="G26" s="55"/>
      <c r="H26" s="55"/>
      <c r="I26" s="55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3"/>
    </row>
    <row r="27" spans="1:27" ht="13.5" customHeight="1" x14ac:dyDescent="0.35">
      <c r="B27" s="11"/>
      <c r="C27" s="16"/>
      <c r="D27" s="16"/>
      <c r="E27" s="55"/>
      <c r="F27" s="64" t="s">
        <v>69</v>
      </c>
      <c r="G27" s="55"/>
      <c r="H27" s="55"/>
      <c r="I27" s="55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3"/>
    </row>
    <row r="28" spans="1:27" ht="13.5" customHeight="1" x14ac:dyDescent="0.35">
      <c r="B28" s="65"/>
      <c r="C28" s="66"/>
      <c r="D28" s="66"/>
      <c r="E28" s="118"/>
      <c r="F28" s="119" t="s">
        <v>70</v>
      </c>
      <c r="G28" s="118"/>
      <c r="H28" s="118"/>
      <c r="I28" s="118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8"/>
    </row>
    <row r="29" spans="1:27" customFormat="1" ht="39.75" customHeight="1" x14ac:dyDescent="0.35">
      <c r="A29" s="117" t="s">
        <v>91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</row>
    <row r="30" spans="1:27" x14ac:dyDescent="0.35">
      <c r="F30" s="17"/>
    </row>
    <row r="31" spans="1:27" x14ac:dyDescent="0.35">
      <c r="F31" s="17"/>
    </row>
  </sheetData>
  <mergeCells count="15">
    <mergeCell ref="A29:AA29"/>
    <mergeCell ref="B2:AA2"/>
    <mergeCell ref="M11:N11"/>
    <mergeCell ref="U11:W11"/>
    <mergeCell ref="X11:AA11"/>
    <mergeCell ref="S11:T11"/>
    <mergeCell ref="Q10:T10"/>
    <mergeCell ref="I10:P10"/>
    <mergeCell ref="B12:B13"/>
    <mergeCell ref="C12:C13"/>
    <mergeCell ref="E11:H11"/>
    <mergeCell ref="D12:D13"/>
    <mergeCell ref="Q11:R11"/>
    <mergeCell ref="K11:L11"/>
    <mergeCell ref="O11:P11"/>
  </mergeCells>
  <pageMargins left="0.70866141732283505" right="0.70866141732283505" top="0.74803149606299202" bottom="0.88" header="0.31496062992126" footer="0.46"/>
  <pageSetup paperSize="9" scale="93" orientation="landscape" r:id="rId1"/>
  <headerFooter>
    <oddHeader>&amp;C&amp;"-,Bold"
Quantity Tracker Summary and Details Template</oddHeader>
    <oddFooter>&amp;L&amp;8EPM-KPC-TP-000026 Rev 001&amp;C&amp;8
Level - 3-E - External
Electronic documents once printed, are uncontrolled and may become out-dated. Refer to ECMS for current revision.&amp;R&amp;8Page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32"/>
  <sheetViews>
    <sheetView showGridLines="0" view="pageLayout" zoomScaleNormal="130" workbookViewId="0">
      <selection activeCell="Y3" sqref="Y3"/>
    </sheetView>
  </sheetViews>
  <sheetFormatPr defaultColWidth="9.1796875" defaultRowHeight="10" x14ac:dyDescent="0.35"/>
  <cols>
    <col min="1" max="1" width="1.54296875" style="1" customWidth="1"/>
    <col min="2" max="2" width="6.1796875" style="1" customWidth="1"/>
    <col min="3" max="3" width="17.26953125" style="1" customWidth="1"/>
    <col min="4" max="4" width="3.54296875" style="1" customWidth="1"/>
    <col min="5" max="5" width="4.54296875" style="10" customWidth="1"/>
    <col min="6" max="6" width="4.7265625" style="10" customWidth="1"/>
    <col min="7" max="7" width="4.81640625" style="10" customWidth="1"/>
    <col min="8" max="8" width="4.54296875" style="10" customWidth="1"/>
    <col min="9" max="9" width="5.453125" style="10" bestFit="1" customWidth="1"/>
    <col min="10" max="11" width="5" style="10" customWidth="1"/>
    <col min="12" max="12" width="4.26953125" style="10" customWidth="1"/>
    <col min="13" max="13" width="5.453125" style="10" bestFit="1" customWidth="1"/>
    <col min="14" max="14" width="4.54296875" style="10" customWidth="1"/>
    <col min="15" max="15" width="5.453125" style="10" bestFit="1" customWidth="1"/>
    <col min="16" max="16" width="4.26953125" style="10" customWidth="1"/>
    <col min="17" max="20" width="4.54296875" style="10" customWidth="1"/>
    <col min="21" max="21" width="5" style="10" customWidth="1"/>
    <col min="22" max="22" width="5.54296875" style="10" customWidth="1"/>
    <col min="23" max="23" width="5" style="10" customWidth="1"/>
    <col min="24" max="27" width="4.81640625" style="10" customWidth="1"/>
    <col min="28" max="16384" width="9.1796875" style="1"/>
  </cols>
  <sheetData>
    <row r="1" spans="2:29" ht="4.5" customHeight="1" x14ac:dyDescent="0.35"/>
    <row r="2" spans="2:29" ht="17.25" customHeight="1" x14ac:dyDescent="0.3">
      <c r="B2" s="114" t="s">
        <v>71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6"/>
    </row>
    <row r="3" spans="2:29" ht="22.5" customHeight="1" x14ac:dyDescent="0.3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4"/>
    </row>
    <row r="4" spans="2:29" s="5" customFormat="1" ht="10.5" customHeight="1" x14ac:dyDescent="0.35">
      <c r="B4" s="2" t="s">
        <v>0</v>
      </c>
      <c r="C4" s="9"/>
      <c r="D4" s="9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3"/>
      <c r="W4" s="15" t="s">
        <v>1</v>
      </c>
      <c r="X4" s="14"/>
      <c r="Y4" s="14"/>
      <c r="Z4" s="14"/>
      <c r="AA4" s="4"/>
    </row>
    <row r="5" spans="2:29" s="5" customFormat="1" ht="10.5" customHeight="1" x14ac:dyDescent="0.35">
      <c r="B5" s="2" t="s">
        <v>2</v>
      </c>
      <c r="C5" s="9"/>
      <c r="D5" s="9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3"/>
      <c r="W5" s="15" t="s">
        <v>3</v>
      </c>
      <c r="X5" s="14"/>
      <c r="Y5" s="14"/>
      <c r="Z5" s="14"/>
      <c r="AA5" s="4"/>
    </row>
    <row r="6" spans="2:29" s="5" customFormat="1" ht="10.5" customHeight="1" x14ac:dyDescent="0.35">
      <c r="B6" s="2" t="s">
        <v>4</v>
      </c>
      <c r="C6" s="9"/>
      <c r="D6" s="9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4"/>
    </row>
    <row r="7" spans="2:29" s="5" customFormat="1" ht="10.5" customHeight="1" x14ac:dyDescent="0.35">
      <c r="B7" s="2" t="s">
        <v>5</v>
      </c>
      <c r="C7" s="9"/>
      <c r="D7" s="9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4"/>
    </row>
    <row r="8" spans="2:29" s="5" customFormat="1" ht="10.5" customHeight="1" x14ac:dyDescent="0.35">
      <c r="B8" s="2" t="s">
        <v>6</v>
      </c>
      <c r="C8" s="9"/>
      <c r="D8" s="9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4"/>
    </row>
    <row r="9" spans="2:29" s="5" customFormat="1" ht="6" customHeight="1" x14ac:dyDescent="0.35">
      <c r="B9" s="6"/>
      <c r="C9" s="3"/>
      <c r="D9" s="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4"/>
    </row>
    <row r="10" spans="2:29" ht="16.5" customHeight="1" x14ac:dyDescent="0.35">
      <c r="B10" s="11"/>
      <c r="C10" s="16"/>
      <c r="D10" s="16"/>
      <c r="E10" s="55"/>
      <c r="F10" s="55"/>
      <c r="G10" s="55"/>
      <c r="H10" s="55"/>
      <c r="I10" s="108" t="s">
        <v>7</v>
      </c>
      <c r="J10" s="109"/>
      <c r="K10" s="109"/>
      <c r="L10" s="109"/>
      <c r="M10" s="109"/>
      <c r="N10" s="109"/>
      <c r="O10" s="109"/>
      <c r="P10" s="110"/>
      <c r="Q10" s="108" t="s">
        <v>8</v>
      </c>
      <c r="R10" s="109"/>
      <c r="S10" s="109"/>
      <c r="T10" s="110"/>
      <c r="U10" s="55"/>
      <c r="V10" s="55"/>
      <c r="W10" s="55"/>
      <c r="X10" s="55"/>
      <c r="Y10" s="55"/>
      <c r="Z10" s="55"/>
      <c r="AA10" s="56"/>
    </row>
    <row r="11" spans="2:29" ht="14.25" customHeight="1" x14ac:dyDescent="0.35">
      <c r="B11" s="6"/>
      <c r="C11" s="3"/>
      <c r="D11" s="3"/>
      <c r="E11" s="108" t="s">
        <v>9</v>
      </c>
      <c r="F11" s="109"/>
      <c r="G11" s="109"/>
      <c r="H11" s="110"/>
      <c r="I11" s="57"/>
      <c r="J11" s="58"/>
      <c r="K11" s="108" t="s">
        <v>10</v>
      </c>
      <c r="L11" s="110"/>
      <c r="M11" s="108" t="s">
        <v>11</v>
      </c>
      <c r="N11" s="110"/>
      <c r="O11" s="108" t="s">
        <v>12</v>
      </c>
      <c r="P11" s="110"/>
      <c r="Q11" s="108" t="s">
        <v>13</v>
      </c>
      <c r="R11" s="110"/>
      <c r="S11" s="108" t="s">
        <v>14</v>
      </c>
      <c r="T11" s="110"/>
      <c r="U11" s="108" t="s">
        <v>15</v>
      </c>
      <c r="V11" s="109"/>
      <c r="W11" s="110"/>
      <c r="X11" s="108" t="s">
        <v>16</v>
      </c>
      <c r="Y11" s="109"/>
      <c r="Z11" s="109"/>
      <c r="AA11" s="110"/>
    </row>
    <row r="12" spans="2:29" ht="32.25" customHeight="1" x14ac:dyDescent="0.35">
      <c r="B12" s="106" t="s">
        <v>17</v>
      </c>
      <c r="C12" s="106" t="s">
        <v>18</v>
      </c>
      <c r="D12" s="111" t="s">
        <v>19</v>
      </c>
      <c r="E12" s="105" t="s">
        <v>20</v>
      </c>
      <c r="F12" s="50" t="s">
        <v>21</v>
      </c>
      <c r="G12" s="50" t="s">
        <v>22</v>
      </c>
      <c r="H12" s="51" t="s">
        <v>23</v>
      </c>
      <c r="I12" s="105" t="s">
        <v>24</v>
      </c>
      <c r="J12" s="50" t="s">
        <v>21</v>
      </c>
      <c r="K12" s="105" t="s">
        <v>22</v>
      </c>
      <c r="L12" s="51" t="s">
        <v>23</v>
      </c>
      <c r="M12" s="105" t="s">
        <v>22</v>
      </c>
      <c r="N12" s="51" t="s">
        <v>23</v>
      </c>
      <c r="O12" s="105" t="s">
        <v>22</v>
      </c>
      <c r="P12" s="51" t="s">
        <v>23</v>
      </c>
      <c r="Q12" s="105" t="s">
        <v>22</v>
      </c>
      <c r="R12" s="51" t="s">
        <v>23</v>
      </c>
      <c r="S12" s="105" t="s">
        <v>22</v>
      </c>
      <c r="T12" s="51" t="s">
        <v>23</v>
      </c>
      <c r="U12" s="50" t="s">
        <v>25</v>
      </c>
      <c r="V12" s="50" t="s">
        <v>26</v>
      </c>
      <c r="W12" s="50" t="s">
        <v>27</v>
      </c>
      <c r="X12" s="105" t="s">
        <v>20</v>
      </c>
      <c r="Y12" s="50" t="s">
        <v>21</v>
      </c>
      <c r="Z12" s="50" t="s">
        <v>22</v>
      </c>
      <c r="AA12" s="51" t="s">
        <v>23</v>
      </c>
    </row>
    <row r="13" spans="2:29" s="18" customFormat="1" ht="16.5" customHeight="1" x14ac:dyDescent="0.35">
      <c r="B13" s="107"/>
      <c r="C13" s="107"/>
      <c r="D13" s="112"/>
      <c r="E13" s="52" t="s">
        <v>28</v>
      </c>
      <c r="F13" s="53" t="s">
        <v>29</v>
      </c>
      <c r="G13" s="53" t="s">
        <v>30</v>
      </c>
      <c r="H13" s="54" t="s">
        <v>31</v>
      </c>
      <c r="I13" s="52" t="s">
        <v>32</v>
      </c>
      <c r="J13" s="53" t="s">
        <v>33</v>
      </c>
      <c r="K13" s="52" t="s">
        <v>34</v>
      </c>
      <c r="L13" s="54" t="s">
        <v>35</v>
      </c>
      <c r="M13" s="59" t="s">
        <v>36</v>
      </c>
      <c r="N13" s="60" t="s">
        <v>37</v>
      </c>
      <c r="O13" s="53" t="s">
        <v>38</v>
      </c>
      <c r="P13" s="54" t="s">
        <v>39</v>
      </c>
      <c r="Q13" s="61" t="s">
        <v>40</v>
      </c>
      <c r="R13" s="60" t="s">
        <v>41</v>
      </c>
      <c r="S13" s="59" t="s">
        <v>42</v>
      </c>
      <c r="T13" s="60" t="s">
        <v>43</v>
      </c>
      <c r="U13" s="59" t="s">
        <v>44</v>
      </c>
      <c r="V13" s="59" t="s">
        <v>45</v>
      </c>
      <c r="W13" s="59" t="s">
        <v>46</v>
      </c>
      <c r="X13" s="61" t="s">
        <v>47</v>
      </c>
      <c r="Y13" s="59" t="s">
        <v>48</v>
      </c>
      <c r="Z13" s="59" t="s">
        <v>49</v>
      </c>
      <c r="AA13" s="60" t="s">
        <v>50</v>
      </c>
    </row>
    <row r="14" spans="2:29" ht="20.25" customHeight="1" x14ac:dyDescent="0.35">
      <c r="B14" s="74" t="s">
        <v>72</v>
      </c>
      <c r="C14" s="69" t="s">
        <v>73</v>
      </c>
      <c r="D14" s="70" t="s">
        <v>74</v>
      </c>
      <c r="E14" s="75">
        <v>4461.09</v>
      </c>
      <c r="F14" s="76">
        <v>6458.93</v>
      </c>
      <c r="G14" s="76">
        <v>4460.8599999999997</v>
      </c>
      <c r="H14" s="79">
        <f>G14*0.03</f>
        <v>133.82579999999999</v>
      </c>
      <c r="I14" s="75">
        <v>2963.91</v>
      </c>
      <c r="J14" s="76">
        <v>3520</v>
      </c>
      <c r="K14" s="75">
        <v>4691.5</v>
      </c>
      <c r="L14" s="79">
        <v>86</v>
      </c>
      <c r="M14" s="76">
        <f>G14/F14*J14</f>
        <v>2431.0879975475809</v>
      </c>
      <c r="N14" s="79">
        <f>H14/F14*J14</f>
        <v>72.932639926427441</v>
      </c>
      <c r="O14" s="76">
        <v>2505</v>
      </c>
      <c r="P14" s="79">
        <f>(W14+0.2)*N14</f>
        <v>74.408069649707571</v>
      </c>
      <c r="Q14" s="81">
        <f>M14/O14</f>
        <v>0.97049421059783669</v>
      </c>
      <c r="R14" s="82">
        <f>N14/P14</f>
        <v>0.98017110603425084</v>
      </c>
      <c r="S14" s="83">
        <f>M14/K14</f>
        <v>0.51818991741395737</v>
      </c>
      <c r="T14" s="84">
        <f>N14/L14</f>
        <v>0.84805395263287719</v>
      </c>
      <c r="U14" s="85">
        <f>O14/J14</f>
        <v>0.71164772727272729</v>
      </c>
      <c r="V14" s="86">
        <f>M14/J14</f>
        <v>0.69064999930329007</v>
      </c>
      <c r="W14" s="86">
        <f>M14/I14</f>
        <v>0.82023003314796372</v>
      </c>
      <c r="X14" s="87">
        <f>I14/E14</f>
        <v>0.66439143796695421</v>
      </c>
      <c r="Y14" s="88">
        <f>J14/F14</f>
        <v>0.54498190876817054</v>
      </c>
      <c r="Z14" s="88">
        <f>K14/G14</f>
        <v>1.0517030348408156</v>
      </c>
      <c r="AA14" s="89">
        <f>L14/H14</f>
        <v>0.6426264591730444</v>
      </c>
      <c r="AB14" s="101"/>
      <c r="AC14" s="101"/>
    </row>
    <row r="15" spans="2:29" ht="20.25" customHeight="1" x14ac:dyDescent="0.35">
      <c r="B15" s="74" t="s">
        <v>75</v>
      </c>
      <c r="C15" s="71" t="s">
        <v>76</v>
      </c>
      <c r="D15" s="70" t="s">
        <v>74</v>
      </c>
      <c r="E15" s="75">
        <v>10177.32</v>
      </c>
      <c r="F15" s="76">
        <v>4712.62</v>
      </c>
      <c r="G15" s="76">
        <v>4200</v>
      </c>
      <c r="H15" s="79">
        <f t="shared" ref="H15:H28" si="0">G15*0.03</f>
        <v>126</v>
      </c>
      <c r="I15" s="76">
        <v>25666.07</v>
      </c>
      <c r="J15" s="76">
        <v>16081.51</v>
      </c>
      <c r="K15" s="75">
        <v>16564</v>
      </c>
      <c r="L15" s="79">
        <v>350</v>
      </c>
      <c r="M15" s="76">
        <f t="shared" ref="M15:M28" si="1">G15/F15*J15</f>
        <v>14332.227508265043</v>
      </c>
      <c r="N15" s="79">
        <f t="shared" ref="N15:N28" si="2">H15/F15*J15</f>
        <v>429.96682524795125</v>
      </c>
      <c r="O15" s="76">
        <f t="shared" ref="O15:O23" si="3">(V15+0.2)*M15</f>
        <v>15639.670487905492</v>
      </c>
      <c r="P15" s="79">
        <f t="shared" ref="P15:P28" si="4">(W15+0.2)*N15</f>
        <v>326.09176579657162</v>
      </c>
      <c r="Q15" s="81">
        <f t="shared" ref="Q15:R28" si="5">M15/O15</f>
        <v>0.91640214027197542</v>
      </c>
      <c r="R15" s="82">
        <f t="shared" si="5"/>
        <v>1.318545484267704</v>
      </c>
      <c r="S15" s="83">
        <f t="shared" ref="S15:T28" si="6">M15/K15</f>
        <v>0.8652636747322533</v>
      </c>
      <c r="T15" s="84">
        <f t="shared" si="6"/>
        <v>1.228476643565575</v>
      </c>
      <c r="U15" s="85">
        <f t="shared" ref="U15:U28" si="7">O15/J15</f>
        <v>0.97252499845508866</v>
      </c>
      <c r="V15" s="86">
        <f t="shared" ref="V15:V28" si="8">M15/J15</f>
        <v>0.89122399005224273</v>
      </c>
      <c r="W15" s="86">
        <f t="shared" ref="W15:W28" si="9">M15/I15</f>
        <v>0.55841145560130723</v>
      </c>
      <c r="X15" s="87">
        <f t="shared" ref="X15:AA28" si="10">I15/E15</f>
        <v>2.5218888666171448</v>
      </c>
      <c r="Y15" s="88">
        <f t="shared" si="10"/>
        <v>3.4124351210154864</v>
      </c>
      <c r="Z15" s="88">
        <f t="shared" si="10"/>
        <v>3.9438095238095237</v>
      </c>
      <c r="AA15" s="89">
        <f t="shared" si="10"/>
        <v>2.7777777777777777</v>
      </c>
      <c r="AB15" s="101"/>
      <c r="AC15" s="101"/>
    </row>
    <row r="16" spans="2:29" ht="20.25" customHeight="1" x14ac:dyDescent="0.35">
      <c r="B16" s="74" t="s">
        <v>72</v>
      </c>
      <c r="C16" s="71" t="s">
        <v>77</v>
      </c>
      <c r="D16" s="70" t="s">
        <v>74</v>
      </c>
      <c r="E16" s="75">
        <v>3411.03</v>
      </c>
      <c r="F16" s="76">
        <v>3820.05</v>
      </c>
      <c r="G16" s="76">
        <v>3450</v>
      </c>
      <c r="H16" s="79">
        <f t="shared" si="0"/>
        <v>103.5</v>
      </c>
      <c r="I16" s="75">
        <v>7260</v>
      </c>
      <c r="J16" s="76">
        <v>7397.45</v>
      </c>
      <c r="K16" s="75">
        <v>16210.5</v>
      </c>
      <c r="L16" s="79">
        <v>170.745</v>
      </c>
      <c r="M16" s="90">
        <f t="shared" si="1"/>
        <v>6680.8556170730744</v>
      </c>
      <c r="N16" s="79">
        <f t="shared" si="2"/>
        <v>200.42566851219223</v>
      </c>
      <c r="O16" s="90">
        <f t="shared" si="3"/>
        <v>7369.8491849326856</v>
      </c>
      <c r="P16" s="79">
        <f t="shared" si="4"/>
        <v>224.52245509159897</v>
      </c>
      <c r="Q16" s="81">
        <f t="shared" si="5"/>
        <v>0.90651184975830623</v>
      </c>
      <c r="R16" s="82">
        <f t="shared" si="5"/>
        <v>0.89267538264902757</v>
      </c>
      <c r="S16" s="83">
        <f t="shared" si="6"/>
        <v>0.4121313726950479</v>
      </c>
      <c r="T16" s="84">
        <f t="shared" si="6"/>
        <v>1.1738303816345559</v>
      </c>
      <c r="U16" s="85">
        <f t="shared" si="7"/>
        <v>0.99626887440032519</v>
      </c>
      <c r="V16" s="86">
        <f t="shared" si="8"/>
        <v>0.9031295401892645</v>
      </c>
      <c r="W16" s="86">
        <f t="shared" si="9"/>
        <v>0.92022804642879819</v>
      </c>
      <c r="X16" s="87">
        <f t="shared" si="10"/>
        <v>2.128389372125135</v>
      </c>
      <c r="Y16" s="88">
        <f t="shared" si="10"/>
        <v>1.9364798890066883</v>
      </c>
      <c r="Z16" s="88">
        <f t="shared" si="10"/>
        <v>4.6986956521739129</v>
      </c>
      <c r="AA16" s="89">
        <f t="shared" si="10"/>
        <v>1.6497101449275362</v>
      </c>
      <c r="AB16" s="101"/>
      <c r="AC16" s="101"/>
    </row>
    <row r="17" spans="1:29" ht="20.25" customHeight="1" x14ac:dyDescent="0.35">
      <c r="B17" s="74" t="s">
        <v>72</v>
      </c>
      <c r="C17" s="71" t="s">
        <v>78</v>
      </c>
      <c r="D17" s="70" t="s">
        <v>74</v>
      </c>
      <c r="E17" s="75">
        <v>3645.72</v>
      </c>
      <c r="F17" s="76">
        <v>4394.33</v>
      </c>
      <c r="G17" s="76">
        <v>3645.51</v>
      </c>
      <c r="H17" s="79">
        <f t="shared" si="0"/>
        <v>109.3653</v>
      </c>
      <c r="I17" s="75">
        <v>7659.82</v>
      </c>
      <c r="J17" s="76">
        <v>8395.35</v>
      </c>
      <c r="K17" s="75">
        <v>7215</v>
      </c>
      <c r="L17" s="79">
        <v>201</v>
      </c>
      <c r="M17" s="90">
        <f t="shared" si="1"/>
        <v>6964.7323661400042</v>
      </c>
      <c r="N17" s="79">
        <f t="shared" si="2"/>
        <v>208.94197098420014</v>
      </c>
      <c r="O17" s="90">
        <f t="shared" si="3"/>
        <v>7170.8469695692056</v>
      </c>
      <c r="P17" s="79">
        <f t="shared" si="4"/>
        <v>231.77000054773919</v>
      </c>
      <c r="Q17" s="81">
        <f t="shared" si="5"/>
        <v>0.97125658875389664</v>
      </c>
      <c r="R17" s="82">
        <f t="shared" si="5"/>
        <v>0.90150567584419961</v>
      </c>
      <c r="S17" s="83">
        <f t="shared" si="6"/>
        <v>0.96531287125987586</v>
      </c>
      <c r="T17" s="84">
        <f t="shared" si="6"/>
        <v>1.039512293453732</v>
      </c>
      <c r="U17" s="85">
        <f t="shared" si="7"/>
        <v>0.85414508859895122</v>
      </c>
      <c r="V17" s="86">
        <f t="shared" si="8"/>
        <v>0.8295940450535122</v>
      </c>
      <c r="W17" s="86">
        <f t="shared" si="9"/>
        <v>0.90925535667156732</v>
      </c>
      <c r="X17" s="87">
        <f t="shared" si="10"/>
        <v>2.1010445124694161</v>
      </c>
      <c r="Y17" s="88">
        <f t="shared" si="10"/>
        <v>1.9104960255602106</v>
      </c>
      <c r="Z17" s="88">
        <f t="shared" si="10"/>
        <v>1.9791469506324217</v>
      </c>
      <c r="AA17" s="89">
        <f t="shared" si="10"/>
        <v>1.8378772791735587</v>
      </c>
      <c r="AB17" s="101"/>
      <c r="AC17" s="101"/>
    </row>
    <row r="18" spans="1:29" ht="20.25" customHeight="1" x14ac:dyDescent="0.35">
      <c r="B18" s="74" t="s">
        <v>79</v>
      </c>
      <c r="C18" s="71" t="s">
        <v>80</v>
      </c>
      <c r="D18" s="70" t="s">
        <v>54</v>
      </c>
      <c r="E18" s="75">
        <v>678</v>
      </c>
      <c r="F18" s="76">
        <v>676</v>
      </c>
      <c r="G18" s="76">
        <v>670</v>
      </c>
      <c r="H18" s="79">
        <f t="shared" si="0"/>
        <v>20.099999999999998</v>
      </c>
      <c r="I18" s="75">
        <v>789.11</v>
      </c>
      <c r="J18" s="76">
        <v>786.68</v>
      </c>
      <c r="K18" s="75">
        <v>1779</v>
      </c>
      <c r="L18" s="79">
        <v>35</v>
      </c>
      <c r="M18" s="90">
        <f t="shared" si="1"/>
        <v>779.69763313609462</v>
      </c>
      <c r="N18" s="79">
        <f t="shared" si="2"/>
        <v>23.390928994082838</v>
      </c>
      <c r="O18" s="90">
        <v>770</v>
      </c>
      <c r="P18" s="79">
        <f t="shared" si="4"/>
        <v>27.790111859240131</v>
      </c>
      <c r="Q18" s="81">
        <f t="shared" si="5"/>
        <v>1.0125943287481749</v>
      </c>
      <c r="R18" s="82">
        <f t="shared" si="5"/>
        <v>0.84169970644812009</v>
      </c>
      <c r="S18" s="83">
        <f t="shared" si="6"/>
        <v>0.43827860210010938</v>
      </c>
      <c r="T18" s="84">
        <f t="shared" si="6"/>
        <v>0.66831225697379537</v>
      </c>
      <c r="U18" s="85">
        <f t="shared" si="7"/>
        <v>0.97879696954288919</v>
      </c>
      <c r="V18" s="86">
        <f t="shared" si="8"/>
        <v>0.99112426035502954</v>
      </c>
      <c r="W18" s="86">
        <f t="shared" si="9"/>
        <v>0.98807217388715718</v>
      </c>
      <c r="X18" s="87">
        <f t="shared" si="10"/>
        <v>1.1638790560471977</v>
      </c>
      <c r="Y18" s="88">
        <f t="shared" si="10"/>
        <v>1.1637278106508875</v>
      </c>
      <c r="Z18" s="88">
        <f t="shared" si="10"/>
        <v>2.6552238805970148</v>
      </c>
      <c r="AA18" s="89">
        <f t="shared" si="10"/>
        <v>1.7412935323383087</v>
      </c>
      <c r="AB18" s="101"/>
      <c r="AC18" s="101"/>
    </row>
    <row r="19" spans="1:29" ht="20.25" customHeight="1" x14ac:dyDescent="0.35">
      <c r="B19" s="74" t="s">
        <v>81</v>
      </c>
      <c r="C19" s="71" t="s">
        <v>82</v>
      </c>
      <c r="D19" s="70" t="s">
        <v>59</v>
      </c>
      <c r="E19" s="75">
        <v>176.9</v>
      </c>
      <c r="F19" s="76">
        <v>231</v>
      </c>
      <c r="G19" s="76">
        <v>97</v>
      </c>
      <c r="H19" s="79">
        <f t="shared" si="0"/>
        <v>2.9099999999999997</v>
      </c>
      <c r="I19" s="75">
        <v>2782.33</v>
      </c>
      <c r="J19" s="76">
        <v>2860</v>
      </c>
      <c r="K19" s="75">
        <v>2018</v>
      </c>
      <c r="L19" s="79">
        <v>30</v>
      </c>
      <c r="M19" s="76">
        <f t="shared" si="1"/>
        <v>1200.952380952381</v>
      </c>
      <c r="N19" s="79">
        <f t="shared" si="2"/>
        <v>36.028571428571425</v>
      </c>
      <c r="O19" s="76">
        <v>1050</v>
      </c>
      <c r="P19" s="79">
        <f t="shared" si="4"/>
        <v>22.756924472663993</v>
      </c>
      <c r="Q19" s="81">
        <f t="shared" si="5"/>
        <v>1.1437641723356009</v>
      </c>
      <c r="R19" s="82">
        <f t="shared" si="5"/>
        <v>1.5831915895247428</v>
      </c>
      <c r="S19" s="83">
        <f t="shared" si="6"/>
        <v>0.59512010949077354</v>
      </c>
      <c r="T19" s="84">
        <f t="shared" si="6"/>
        <v>1.2009523809523808</v>
      </c>
      <c r="U19" s="85">
        <f t="shared" si="7"/>
        <v>0.36713286713286714</v>
      </c>
      <c r="V19" s="86">
        <f t="shared" si="8"/>
        <v>0.41991341991341991</v>
      </c>
      <c r="W19" s="86">
        <f t="shared" si="9"/>
        <v>0.43163549289709741</v>
      </c>
      <c r="X19" s="87">
        <f t="shared" si="10"/>
        <v>15.728264556246465</v>
      </c>
      <c r="Y19" s="88">
        <f t="shared" si="10"/>
        <v>12.380952380952381</v>
      </c>
      <c r="Z19" s="88">
        <f t="shared" si="10"/>
        <v>20.804123711340207</v>
      </c>
      <c r="AA19" s="89">
        <f t="shared" si="10"/>
        <v>10.309278350515465</v>
      </c>
      <c r="AB19" s="101"/>
      <c r="AC19" s="101"/>
    </row>
    <row r="20" spans="1:29" ht="20.25" customHeight="1" x14ac:dyDescent="0.35">
      <c r="B20" s="74" t="s">
        <v>81</v>
      </c>
      <c r="C20" s="71" t="s">
        <v>83</v>
      </c>
      <c r="D20" s="70" t="s">
        <v>62</v>
      </c>
      <c r="E20" s="75">
        <v>6</v>
      </c>
      <c r="F20" s="76">
        <v>8</v>
      </c>
      <c r="G20" s="76">
        <v>2</v>
      </c>
      <c r="H20" s="79">
        <f t="shared" si="0"/>
        <v>0.06</v>
      </c>
      <c r="I20" s="75">
        <v>107.4</v>
      </c>
      <c r="J20" s="76">
        <v>244</v>
      </c>
      <c r="K20" s="75">
        <v>80</v>
      </c>
      <c r="L20" s="79">
        <v>3</v>
      </c>
      <c r="M20" s="90">
        <f t="shared" si="1"/>
        <v>61</v>
      </c>
      <c r="N20" s="79">
        <f t="shared" si="2"/>
        <v>1.8299999999999998</v>
      </c>
      <c r="O20" s="90">
        <v>55</v>
      </c>
      <c r="P20" s="79">
        <f t="shared" si="4"/>
        <v>1.4053854748603349</v>
      </c>
      <c r="Q20" s="81">
        <f t="shared" si="5"/>
        <v>1.1090909090909091</v>
      </c>
      <c r="R20" s="82">
        <f t="shared" si="5"/>
        <v>1.3021338506304561</v>
      </c>
      <c r="S20" s="83">
        <f t="shared" si="6"/>
        <v>0.76249999999999996</v>
      </c>
      <c r="T20" s="84">
        <f t="shared" si="6"/>
        <v>0.61</v>
      </c>
      <c r="U20" s="85">
        <f t="shared" si="7"/>
        <v>0.22540983606557377</v>
      </c>
      <c r="V20" s="86">
        <f t="shared" si="8"/>
        <v>0.25</v>
      </c>
      <c r="W20" s="86">
        <f t="shared" si="9"/>
        <v>0.56797020484171323</v>
      </c>
      <c r="X20" s="87">
        <f t="shared" si="10"/>
        <v>17.900000000000002</v>
      </c>
      <c r="Y20" s="88">
        <f t="shared" si="10"/>
        <v>30.5</v>
      </c>
      <c r="Z20" s="88">
        <f t="shared" si="10"/>
        <v>40</v>
      </c>
      <c r="AA20" s="89">
        <f t="shared" si="10"/>
        <v>50</v>
      </c>
      <c r="AB20" s="101"/>
      <c r="AC20" s="101"/>
    </row>
    <row r="21" spans="1:29" ht="20.25" customHeight="1" x14ac:dyDescent="0.35">
      <c r="B21" s="74" t="s">
        <v>84</v>
      </c>
      <c r="C21" s="71" t="s">
        <v>85</v>
      </c>
      <c r="D21" s="70" t="s">
        <v>62</v>
      </c>
      <c r="E21" s="75">
        <v>110</v>
      </c>
      <c r="F21" s="76">
        <v>100</v>
      </c>
      <c r="G21" s="76">
        <v>90</v>
      </c>
      <c r="H21" s="79">
        <f t="shared" si="0"/>
        <v>2.6999999999999997</v>
      </c>
      <c r="I21" s="76">
        <v>480</v>
      </c>
      <c r="J21" s="76">
        <v>450</v>
      </c>
      <c r="K21" s="75">
        <v>350</v>
      </c>
      <c r="L21" s="79">
        <v>15</v>
      </c>
      <c r="M21" s="76">
        <f t="shared" ref="M21:M27" si="11">G21/F21*J21</f>
        <v>405</v>
      </c>
      <c r="N21" s="79">
        <f t="shared" ref="N21:N27" si="12">H21/F21*J21</f>
        <v>12.149999999999999</v>
      </c>
      <c r="O21" s="76">
        <f t="shared" si="3"/>
        <v>445.50000000000006</v>
      </c>
      <c r="P21" s="79">
        <f t="shared" si="4"/>
        <v>12.681562499999998</v>
      </c>
      <c r="Q21" s="81">
        <f t="shared" ref="Q21:Q27" si="13">M21/O21</f>
        <v>0.90909090909090895</v>
      </c>
      <c r="R21" s="82">
        <f t="shared" ref="R21:R27" si="14">N21/P21</f>
        <v>0.95808383233532934</v>
      </c>
      <c r="S21" s="83">
        <f t="shared" ref="S21:S27" si="15">M21/K21</f>
        <v>1.1571428571428573</v>
      </c>
      <c r="T21" s="84">
        <f t="shared" ref="T21:T27" si="16">N21/L21</f>
        <v>0.80999999999999994</v>
      </c>
      <c r="U21" s="85">
        <f t="shared" ref="U21:U27" si="17">O21/J21</f>
        <v>0.9900000000000001</v>
      </c>
      <c r="V21" s="86">
        <f t="shared" ref="V21:V27" si="18">M21/J21</f>
        <v>0.9</v>
      </c>
      <c r="W21" s="86">
        <f>M21/I21</f>
        <v>0.84375</v>
      </c>
      <c r="X21" s="87">
        <f t="shared" ref="X21:X27" si="19">I21/E21</f>
        <v>4.3636363636363633</v>
      </c>
      <c r="Y21" s="88">
        <f t="shared" ref="Y21:Y27" si="20">J21/F21</f>
        <v>4.5</v>
      </c>
      <c r="Z21" s="88">
        <f t="shared" ref="Z21:Z27" si="21">K21/G21</f>
        <v>3.8888888888888888</v>
      </c>
      <c r="AA21" s="89">
        <f t="shared" ref="AA21:AA27" si="22">L21/H21</f>
        <v>5.5555555555555562</v>
      </c>
      <c r="AB21" s="101"/>
      <c r="AC21" s="101"/>
    </row>
    <row r="22" spans="1:29" ht="20.25" customHeight="1" x14ac:dyDescent="0.35">
      <c r="B22" s="74" t="s">
        <v>86</v>
      </c>
      <c r="C22" s="71" t="s">
        <v>87</v>
      </c>
      <c r="D22" s="70" t="s">
        <v>62</v>
      </c>
      <c r="E22" s="75">
        <v>4</v>
      </c>
      <c r="F22" s="76">
        <v>4</v>
      </c>
      <c r="G22" s="76">
        <v>4</v>
      </c>
      <c r="H22" s="79">
        <f t="shared" si="0"/>
        <v>0.12</v>
      </c>
      <c r="I22" s="75">
        <v>68.12</v>
      </c>
      <c r="J22" s="76">
        <v>68</v>
      </c>
      <c r="K22" s="75">
        <v>115</v>
      </c>
      <c r="L22" s="79">
        <v>4</v>
      </c>
      <c r="M22" s="90">
        <f t="shared" si="11"/>
        <v>68</v>
      </c>
      <c r="N22" s="79">
        <f t="shared" si="12"/>
        <v>2.04</v>
      </c>
      <c r="O22" s="90">
        <v>65</v>
      </c>
      <c r="P22" s="79">
        <f t="shared" si="4"/>
        <v>2.4444063417498532</v>
      </c>
      <c r="Q22" s="81">
        <f t="shared" si="13"/>
        <v>1.0461538461538462</v>
      </c>
      <c r="R22" s="82">
        <f t="shared" si="14"/>
        <v>0.83455846319709892</v>
      </c>
      <c r="S22" s="83">
        <f t="shared" si="15"/>
        <v>0.59130434782608698</v>
      </c>
      <c r="T22" s="84">
        <f t="shared" si="16"/>
        <v>0.51</v>
      </c>
      <c r="U22" s="85">
        <f t="shared" si="17"/>
        <v>0.95588235294117652</v>
      </c>
      <c r="V22" s="86">
        <f t="shared" si="18"/>
        <v>1</v>
      </c>
      <c r="W22" s="86">
        <f t="shared" ref="W22:W27" si="23">M22/I22</f>
        <v>0.99823840281855547</v>
      </c>
      <c r="X22" s="87">
        <f t="shared" si="19"/>
        <v>17.03</v>
      </c>
      <c r="Y22" s="88">
        <f t="shared" si="20"/>
        <v>17</v>
      </c>
      <c r="Z22" s="88">
        <f t="shared" si="21"/>
        <v>28.75</v>
      </c>
      <c r="AA22" s="89">
        <f t="shared" si="22"/>
        <v>33.333333333333336</v>
      </c>
      <c r="AB22" s="101"/>
      <c r="AC22" s="101"/>
    </row>
    <row r="23" spans="1:29" ht="20.25" customHeight="1" x14ac:dyDescent="0.35">
      <c r="B23" s="74" t="s">
        <v>72</v>
      </c>
      <c r="C23" s="71" t="s">
        <v>88</v>
      </c>
      <c r="D23" s="70" t="s">
        <v>74</v>
      </c>
      <c r="E23" s="75">
        <v>4462.67</v>
      </c>
      <c r="F23" s="76">
        <v>6451.42</v>
      </c>
      <c r="G23" s="76">
        <v>4462.67</v>
      </c>
      <c r="H23" s="79">
        <f t="shared" si="0"/>
        <v>133.8801</v>
      </c>
      <c r="I23" s="75">
        <v>4950</v>
      </c>
      <c r="J23" s="76">
        <v>5200</v>
      </c>
      <c r="K23" s="75">
        <v>6293.5</v>
      </c>
      <c r="L23" s="79">
        <v>95</v>
      </c>
      <c r="M23" s="90">
        <f t="shared" si="11"/>
        <v>3597.0195708851697</v>
      </c>
      <c r="N23" s="79">
        <f t="shared" si="12"/>
        <v>107.91058712655507</v>
      </c>
      <c r="O23" s="90">
        <f t="shared" si="3"/>
        <v>3207.5865667406742</v>
      </c>
      <c r="P23" s="79">
        <f t="shared" si="4"/>
        <v>99.997570718225731</v>
      </c>
      <c r="Q23" s="81">
        <f t="shared" si="13"/>
        <v>1.1214099747712218</v>
      </c>
      <c r="R23" s="82">
        <f t="shared" si="14"/>
        <v>1.0791320864246465</v>
      </c>
      <c r="S23" s="83">
        <f t="shared" si="15"/>
        <v>0.57154517691033124</v>
      </c>
      <c r="T23" s="84">
        <f t="shared" si="16"/>
        <v>1.1359009171216323</v>
      </c>
      <c r="U23" s="85">
        <f t="shared" si="17"/>
        <v>0.61684357052705274</v>
      </c>
      <c r="V23" s="86">
        <f t="shared" si="18"/>
        <v>0.69173453286253261</v>
      </c>
      <c r="W23" s="86">
        <f t="shared" si="23"/>
        <v>0.7266706203808424</v>
      </c>
      <c r="X23" s="87">
        <f t="shared" si="19"/>
        <v>1.109201442185956</v>
      </c>
      <c r="Y23" s="88">
        <f t="shared" si="20"/>
        <v>0.80602410012059356</v>
      </c>
      <c r="Z23" s="88">
        <f t="shared" si="21"/>
        <v>1.4102543992721845</v>
      </c>
      <c r="AA23" s="89">
        <f t="shared" si="22"/>
        <v>0.70959014819976984</v>
      </c>
      <c r="AB23" s="101"/>
      <c r="AC23" s="101"/>
    </row>
    <row r="24" spans="1:29" ht="20.25" customHeight="1" x14ac:dyDescent="0.35">
      <c r="B24" s="74" t="s">
        <v>75</v>
      </c>
      <c r="C24" s="71" t="s">
        <v>76</v>
      </c>
      <c r="D24" s="70" t="s">
        <v>74</v>
      </c>
      <c r="E24" s="75">
        <v>1899</v>
      </c>
      <c r="F24" s="76">
        <v>5433.75</v>
      </c>
      <c r="G24" s="76">
        <v>1899</v>
      </c>
      <c r="H24" s="79">
        <f t="shared" si="0"/>
        <v>56.97</v>
      </c>
      <c r="I24" s="75">
        <v>4034.49</v>
      </c>
      <c r="J24" s="76">
        <v>10911</v>
      </c>
      <c r="K24" s="75">
        <v>4671.5</v>
      </c>
      <c r="L24" s="79">
        <v>125</v>
      </c>
      <c r="M24" s="90">
        <f t="shared" si="11"/>
        <v>3813.2024844720499</v>
      </c>
      <c r="N24" s="79">
        <f t="shared" si="12"/>
        <v>114.39607453416149</v>
      </c>
      <c r="O24" s="90">
        <v>2895</v>
      </c>
      <c r="P24" s="79">
        <f t="shared" si="4"/>
        <v>131.00078557066203</v>
      </c>
      <c r="Q24" s="81">
        <f t="shared" si="13"/>
        <v>1.31716838841867</v>
      </c>
      <c r="R24" s="82">
        <f t="shared" si="14"/>
        <v>0.87324724073853788</v>
      </c>
      <c r="S24" s="83">
        <f t="shared" si="15"/>
        <v>0.81626939622649042</v>
      </c>
      <c r="T24" s="84">
        <f t="shared" si="16"/>
        <v>0.91516859627329183</v>
      </c>
      <c r="U24" s="85">
        <f t="shared" si="17"/>
        <v>0.2653285675006874</v>
      </c>
      <c r="V24" s="86">
        <f t="shared" si="18"/>
        <v>0.34948240165631472</v>
      </c>
      <c r="W24" s="86">
        <f t="shared" si="23"/>
        <v>0.94515105613647576</v>
      </c>
      <c r="X24" s="87">
        <f t="shared" si="19"/>
        <v>2.1245339652448658</v>
      </c>
      <c r="Y24" s="88">
        <f t="shared" si="20"/>
        <v>2.0080055210489993</v>
      </c>
      <c r="Z24" s="88">
        <f t="shared" si="21"/>
        <v>2.4599789362822539</v>
      </c>
      <c r="AA24" s="89">
        <f t="shared" si="22"/>
        <v>2.1941372652273126</v>
      </c>
      <c r="AB24" s="101"/>
      <c r="AC24" s="101"/>
    </row>
    <row r="25" spans="1:29" ht="20.25" customHeight="1" x14ac:dyDescent="0.35">
      <c r="B25" s="74" t="s">
        <v>72</v>
      </c>
      <c r="C25" s="71" t="s">
        <v>77</v>
      </c>
      <c r="D25" s="70" t="s">
        <v>74</v>
      </c>
      <c r="E25" s="75">
        <v>5099.1400000000003</v>
      </c>
      <c r="F25" s="76">
        <v>4890</v>
      </c>
      <c r="G25" s="76">
        <v>4560</v>
      </c>
      <c r="H25" s="79">
        <f t="shared" si="0"/>
        <v>136.79999999999998</v>
      </c>
      <c r="I25" s="75">
        <v>5926.81</v>
      </c>
      <c r="J25" s="76">
        <v>5367.57</v>
      </c>
      <c r="K25" s="75">
        <v>6223</v>
      </c>
      <c r="L25" s="79">
        <v>158</v>
      </c>
      <c r="M25" s="76">
        <f t="shared" ref="M25" si="24">G25/F25*J25</f>
        <v>5005.3413496932508</v>
      </c>
      <c r="N25" s="79">
        <f t="shared" ref="N25" si="25">H25/F25*J25</f>
        <v>150.16024049079752</v>
      </c>
      <c r="O25" s="76">
        <v>5105</v>
      </c>
      <c r="P25" s="79">
        <f t="shared" si="4"/>
        <v>156.84617927639394</v>
      </c>
      <c r="Q25" s="81">
        <f t="shared" ref="Q25" si="26">M25/O25</f>
        <v>0.98047822716811961</v>
      </c>
      <c r="R25" s="82">
        <f t="shared" ref="R25" si="27">N25/P25</f>
        <v>0.95737263848923937</v>
      </c>
      <c r="S25" s="83">
        <f t="shared" ref="S25" si="28">M25/K25</f>
        <v>0.80432931860730372</v>
      </c>
      <c r="T25" s="84">
        <f t="shared" ref="T25" si="29">N25/L25</f>
        <v>0.95038126892909824</v>
      </c>
      <c r="U25" s="85">
        <f t="shared" ref="U25" si="30">O25/J25</f>
        <v>0.95108214704233018</v>
      </c>
      <c r="V25" s="86">
        <f t="shared" ref="V25" si="31">M25/J25</f>
        <v>0.93251533742331283</v>
      </c>
      <c r="W25" s="86">
        <f t="shared" ref="W25" si="32">M25/I25</f>
        <v>0.84452536013357105</v>
      </c>
      <c r="X25" s="87">
        <f t="shared" ref="X25" si="33">I25/E25</f>
        <v>1.1623156061610389</v>
      </c>
      <c r="Y25" s="88">
        <f t="shared" ref="Y25" si="34">J25/F25</f>
        <v>1.0976625766871164</v>
      </c>
      <c r="Z25" s="88">
        <f t="shared" ref="Z25" si="35">K25/G25</f>
        <v>1.3646929824561405</v>
      </c>
      <c r="AA25" s="89">
        <f t="shared" ref="AA25" si="36">L25/H25</f>
        <v>1.1549707602339183</v>
      </c>
      <c r="AB25" s="101"/>
      <c r="AC25" s="101"/>
    </row>
    <row r="26" spans="1:29" ht="20.25" customHeight="1" x14ac:dyDescent="0.35">
      <c r="B26" s="74" t="s">
        <v>72</v>
      </c>
      <c r="C26" s="71" t="s">
        <v>78</v>
      </c>
      <c r="D26" s="70" t="s">
        <v>74</v>
      </c>
      <c r="E26" s="75">
        <v>3560</v>
      </c>
      <c r="F26" s="76">
        <v>3498.66</v>
      </c>
      <c r="G26" s="76">
        <v>3332.4</v>
      </c>
      <c r="H26" s="79">
        <f t="shared" si="0"/>
        <v>99.971999999999994</v>
      </c>
      <c r="I26" s="75">
        <v>11600</v>
      </c>
      <c r="J26" s="76">
        <v>11461.62</v>
      </c>
      <c r="K26" s="75">
        <v>7841.5</v>
      </c>
      <c r="L26" s="79">
        <v>359</v>
      </c>
      <c r="M26" s="76">
        <f t="shared" si="11"/>
        <v>10916.95177239286</v>
      </c>
      <c r="N26" s="79">
        <f t="shared" si="12"/>
        <v>327.50855317178576</v>
      </c>
      <c r="O26" s="76">
        <v>11082</v>
      </c>
      <c r="P26" s="79">
        <f t="shared" si="4"/>
        <v>373.72542442940437</v>
      </c>
      <c r="Q26" s="81">
        <f t="shared" si="13"/>
        <v>0.98510663890929984</v>
      </c>
      <c r="R26" s="82">
        <f t="shared" si="14"/>
        <v>0.87633468788434321</v>
      </c>
      <c r="S26" s="83">
        <f t="shared" si="15"/>
        <v>1.392201973141983</v>
      </c>
      <c r="T26" s="84">
        <f t="shared" si="16"/>
        <v>0.91228009240051744</v>
      </c>
      <c r="U26" s="85">
        <f t="shared" si="17"/>
        <v>0.9668790275720186</v>
      </c>
      <c r="V26" s="86">
        <f t="shared" si="18"/>
        <v>0.95247894908336339</v>
      </c>
      <c r="W26" s="86">
        <f t="shared" si="23"/>
        <v>0.94111653210283275</v>
      </c>
      <c r="X26" s="87">
        <f t="shared" si="19"/>
        <v>3.2584269662921348</v>
      </c>
      <c r="Y26" s="88">
        <f t="shared" si="20"/>
        <v>3.2760028125053595</v>
      </c>
      <c r="Z26" s="88">
        <f t="shared" si="21"/>
        <v>2.3531088704837355</v>
      </c>
      <c r="AA26" s="89">
        <f t="shared" si="22"/>
        <v>3.5910054815348298</v>
      </c>
      <c r="AB26" s="101"/>
      <c r="AC26" s="101"/>
    </row>
    <row r="27" spans="1:29" ht="20.25" customHeight="1" x14ac:dyDescent="0.35">
      <c r="B27" s="74" t="s">
        <v>79</v>
      </c>
      <c r="C27" s="71" t="s">
        <v>80</v>
      </c>
      <c r="D27" s="70" t="s">
        <v>54</v>
      </c>
      <c r="E27" s="75">
        <v>647.55999999999995</v>
      </c>
      <c r="F27" s="76">
        <v>648</v>
      </c>
      <c r="G27" s="76">
        <v>647.55999999999995</v>
      </c>
      <c r="H27" s="79">
        <f t="shared" si="0"/>
        <v>19.426799999999997</v>
      </c>
      <c r="I27" s="75">
        <v>751.17</v>
      </c>
      <c r="J27" s="76">
        <v>751</v>
      </c>
      <c r="K27" s="75">
        <v>724.5</v>
      </c>
      <c r="L27" s="79">
        <v>35</v>
      </c>
      <c r="M27" s="90">
        <f t="shared" si="11"/>
        <v>750.49006172839495</v>
      </c>
      <c r="N27" s="79">
        <f t="shared" si="12"/>
        <v>22.514701851851846</v>
      </c>
      <c r="O27" s="90">
        <v>735</v>
      </c>
      <c r="P27" s="79">
        <f t="shared" si="4"/>
        <v>26.997262537912604</v>
      </c>
      <c r="Q27" s="81">
        <f t="shared" si="13"/>
        <v>1.0210749139161837</v>
      </c>
      <c r="R27" s="82">
        <f t="shared" si="14"/>
        <v>0.83396239971494002</v>
      </c>
      <c r="S27" s="83">
        <f t="shared" si="15"/>
        <v>1.0358731010743891</v>
      </c>
      <c r="T27" s="84">
        <f t="shared" si="16"/>
        <v>0.64327719576719566</v>
      </c>
      <c r="U27" s="85">
        <f t="shared" si="17"/>
        <v>0.97869507323568572</v>
      </c>
      <c r="V27" s="86">
        <f t="shared" si="18"/>
        <v>0.99932098765432087</v>
      </c>
      <c r="W27" s="86">
        <f t="shared" si="23"/>
        <v>0.9990948277066376</v>
      </c>
      <c r="X27" s="87">
        <f t="shared" si="19"/>
        <v>1.1600006177033788</v>
      </c>
      <c r="Y27" s="88">
        <f t="shared" si="20"/>
        <v>1.1589506172839505</v>
      </c>
      <c r="Z27" s="88">
        <f t="shared" si="21"/>
        <v>1.1188152449193898</v>
      </c>
      <c r="AA27" s="89">
        <f t="shared" si="22"/>
        <v>1.8016348549426568</v>
      </c>
      <c r="AB27" s="101"/>
      <c r="AC27" s="101"/>
    </row>
    <row r="28" spans="1:29" ht="20.25" customHeight="1" x14ac:dyDescent="0.35">
      <c r="B28" s="73" t="s">
        <v>81</v>
      </c>
      <c r="C28" s="72" t="s">
        <v>89</v>
      </c>
      <c r="D28" s="73" t="s">
        <v>59</v>
      </c>
      <c r="E28" s="77">
        <v>44</v>
      </c>
      <c r="F28" s="78">
        <v>44</v>
      </c>
      <c r="G28" s="78">
        <v>43</v>
      </c>
      <c r="H28" s="80">
        <f t="shared" si="0"/>
        <v>1.29</v>
      </c>
      <c r="I28" s="77">
        <v>393.8</v>
      </c>
      <c r="J28" s="78">
        <v>394</v>
      </c>
      <c r="K28" s="77">
        <v>453</v>
      </c>
      <c r="L28" s="80">
        <v>15</v>
      </c>
      <c r="M28" s="91">
        <f t="shared" si="1"/>
        <v>385.04545454545456</v>
      </c>
      <c r="N28" s="80">
        <f t="shared" si="2"/>
        <v>11.551363636363638</v>
      </c>
      <c r="O28" s="91">
        <v>370</v>
      </c>
      <c r="P28" s="80">
        <f t="shared" si="4"/>
        <v>13.604838654097186</v>
      </c>
      <c r="Q28" s="92">
        <f t="shared" si="5"/>
        <v>1.0406633906633906</v>
      </c>
      <c r="R28" s="93">
        <f t="shared" si="5"/>
        <v>0.84906289078884956</v>
      </c>
      <c r="S28" s="94">
        <f t="shared" si="6"/>
        <v>0.84998996588400566</v>
      </c>
      <c r="T28" s="95">
        <f t="shared" si="6"/>
        <v>0.77009090909090916</v>
      </c>
      <c r="U28" s="96">
        <f t="shared" si="7"/>
        <v>0.93908629441624369</v>
      </c>
      <c r="V28" s="97">
        <f t="shared" si="8"/>
        <v>0.97727272727272729</v>
      </c>
      <c r="W28" s="97">
        <f t="shared" si="9"/>
        <v>0.97776905674315528</v>
      </c>
      <c r="X28" s="98">
        <f t="shared" si="10"/>
        <v>8.9500000000000011</v>
      </c>
      <c r="Y28" s="99">
        <f t="shared" si="10"/>
        <v>8.954545454545455</v>
      </c>
      <c r="Z28" s="99">
        <f t="shared" si="10"/>
        <v>10.534883720930232</v>
      </c>
      <c r="AA28" s="100">
        <f t="shared" si="10"/>
        <v>11.627906976744185</v>
      </c>
      <c r="AB28" s="101"/>
      <c r="AC28" s="101"/>
    </row>
    <row r="29" spans="1:29" ht="12.75" customHeight="1" x14ac:dyDescent="0.35">
      <c r="E29" s="17" t="s">
        <v>90</v>
      </c>
      <c r="F29" s="17"/>
    </row>
    <row r="32" spans="1:29" customFormat="1" ht="39.75" customHeight="1" x14ac:dyDescent="0.35">
      <c r="A32" s="117" t="s">
        <v>91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</row>
  </sheetData>
  <mergeCells count="15">
    <mergeCell ref="A32:AA32"/>
    <mergeCell ref="X11:AA11"/>
    <mergeCell ref="B12:B13"/>
    <mergeCell ref="C12:C13"/>
    <mergeCell ref="D12:D13"/>
    <mergeCell ref="B2:AA2"/>
    <mergeCell ref="I10:P10"/>
    <mergeCell ref="Q10:T10"/>
    <mergeCell ref="E11:H11"/>
    <mergeCell ref="K11:L11"/>
    <mergeCell ref="M11:N11"/>
    <mergeCell ref="O11:P11"/>
    <mergeCell ref="Q11:R11"/>
    <mergeCell ref="S11:T11"/>
    <mergeCell ref="U11:W11"/>
  </mergeCells>
  <conditionalFormatting sqref="U14:W28">
    <cfRule type="cellIs" dxfId="0" priority="1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Footer>&amp;L&amp;8EPM-KPC-TP-000026_001&amp;C&amp;8
Level - 3-E - External
Electronic documents once printed, are uncontrolled and may become out-dated. Refer to ECMS for current revision.&amp;R&amp;8Page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6" ma:contentTypeDescription="Create a new document." ma:contentTypeScope="" ma:versionID="de99e436277c49d55a8ec6c70dc24db8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e64d197199789946c8992a9f7b9e755e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C49667-DCC1-4333-BA43-869766CE05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E23B22-7337-46CB-AFCD-9D03004D8B0B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9e0e297d-4488-4919-bcdd-731cf2633b95"/>
    <ds:schemaRef ds:uri="http://purl.org/dc/terms/"/>
    <ds:schemaRef ds:uri="http://schemas.microsoft.com/office/infopath/2007/PartnerControls"/>
    <ds:schemaRef ds:uri="eb9daa93-b0af-4bcf-bea5-364aefc6ac9d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BCC722D-60C9-428B-BA0D-81ECFB7565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Quantity Tracker Summar</vt:lpstr>
      <vt:lpstr>Quantity Tracker Details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Julin Borra</dc:creator>
  <cp:keywords/>
  <dc:description/>
  <cp:lastModifiedBy>Mansour, Sara</cp:lastModifiedBy>
  <cp:revision/>
  <cp:lastPrinted>2018-12-24T08:40:16Z</cp:lastPrinted>
  <dcterms:created xsi:type="dcterms:W3CDTF">2017-08-27T07:30:53Z</dcterms:created>
  <dcterms:modified xsi:type="dcterms:W3CDTF">2021-08-15T21:13:57Z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0x010100FA4448EA9CC6C94FB2161831872927E2</vt:lpwstr>
  </property>
</Properties>
</file>